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hidePivotFieldList="1"/>
  <mc:AlternateContent xmlns:mc="http://schemas.openxmlformats.org/markup-compatibility/2006">
    <mc:Choice Requires="x15">
      <x15ac:absPath xmlns:x15ac="http://schemas.microsoft.com/office/spreadsheetml/2010/11/ac" url="D:\Documents\Bracing Grace\Post 5 - 2019 by the numbers\"/>
    </mc:Choice>
  </mc:AlternateContent>
  <xr:revisionPtr revIDLastSave="0" documentId="13_ncr:1_{79F8CFCC-CF3F-4706-8926-9CE83BD0D71D}" xr6:coauthVersionLast="45" xr6:coauthVersionMax="45" xr10:uidLastSave="{00000000-0000-0000-0000-000000000000}"/>
  <bookViews>
    <workbookView xWindow="-108" yWindow="-108" windowWidth="23256" windowHeight="12576" activeTab="1" xr2:uid="{8B167B92-6D11-42BF-8B21-C6BDCA1C2441}"/>
  </bookViews>
  <sheets>
    <sheet name="Raw Data" sheetId="1" r:id="rId1"/>
    <sheet name="Infographics" sheetId="3" r:id="rId2"/>
    <sheet name="Data types" sheetId="2" r:id="rId3"/>
  </sheets>
  <definedNames>
    <definedName name="_xlnm._FilterDatabase" localSheetId="0" hidden="1">'Raw Data'!$A$1:$F$105</definedName>
  </definedNames>
  <calcPr calcId="18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3" l="1"/>
  <c r="F57" i="3"/>
  <c r="G56" i="3"/>
  <c r="G55" i="3"/>
  <c r="F55" i="3"/>
  <c r="G54" i="3"/>
  <c r="F54" i="3"/>
  <c r="E57" i="3" l="1"/>
  <c r="E56" i="3"/>
  <c r="E55" i="3"/>
  <c r="E54" i="3"/>
  <c r="J71" i="3"/>
  <c r="J70" i="3"/>
  <c r="J69" i="3"/>
  <c r="J68" i="3"/>
</calcChain>
</file>

<file path=xl/sharedStrings.xml><?xml version="1.0" encoding="utf-8"?>
<sst xmlns="http://schemas.openxmlformats.org/spreadsheetml/2006/main" count="619" uniqueCount="104">
  <si>
    <t>Date</t>
  </si>
  <si>
    <t>Appointment</t>
  </si>
  <si>
    <t>Test</t>
  </si>
  <si>
    <t>Appointment vs test</t>
  </si>
  <si>
    <t>Type</t>
  </si>
  <si>
    <t>Medical check-up</t>
  </si>
  <si>
    <t>Physical Therapy</t>
  </si>
  <si>
    <t>Emotional Therapy</t>
  </si>
  <si>
    <t>Blood</t>
  </si>
  <si>
    <t>Urine</t>
  </si>
  <si>
    <t>Imaging</t>
  </si>
  <si>
    <t>Provider Type</t>
  </si>
  <si>
    <t>Primary Care Provider</t>
  </si>
  <si>
    <t>Physical Therapist</t>
  </si>
  <si>
    <t>Social Worker</t>
  </si>
  <si>
    <t>Gastroenterologist</t>
  </si>
  <si>
    <t>Immunologist</t>
  </si>
  <si>
    <t>Rheumatologist</t>
  </si>
  <si>
    <t>Cardiologist</t>
  </si>
  <si>
    <t>Gynecologist</t>
  </si>
  <si>
    <t>Pain Management</t>
  </si>
  <si>
    <t>Other test</t>
  </si>
  <si>
    <t>Illness Related To</t>
  </si>
  <si>
    <t>hypermobile Ehlers-Danlos Syndrome</t>
  </si>
  <si>
    <t>Endometriosis</t>
  </si>
  <si>
    <t>Postural Orthostatic Tachycardia Syndrome</t>
  </si>
  <si>
    <t>Other Illness</t>
  </si>
  <si>
    <t>Had bad virus/sore throat</t>
  </si>
  <si>
    <t>Vitamin D</t>
  </si>
  <si>
    <t>Urgent Care</t>
  </si>
  <si>
    <t>Bad virus/UTI symptoms</t>
  </si>
  <si>
    <t>First endo appt with Claudia</t>
  </si>
  <si>
    <t>CBC</t>
  </si>
  <si>
    <t>CT Scan</t>
  </si>
  <si>
    <t>Check-up after surgery</t>
  </si>
  <si>
    <t>Surgery</t>
  </si>
  <si>
    <t>CMP</t>
  </si>
  <si>
    <t>Potential UTI - negative</t>
  </si>
  <si>
    <t>Mono - negative</t>
  </si>
  <si>
    <t>Strep test - negative</t>
  </si>
  <si>
    <t>Throat culture - megative</t>
  </si>
  <si>
    <t>Test for UTI - negative</t>
  </si>
  <si>
    <t>Pregnancy test before CT - negative</t>
  </si>
  <si>
    <t>Potential Hepatitis - negative</t>
  </si>
  <si>
    <t>Start of disability leave</t>
  </si>
  <si>
    <t>Lipid Panel</t>
  </si>
  <si>
    <t>TSH</t>
  </si>
  <si>
    <t>Follow-up after disability denial</t>
  </si>
  <si>
    <t>Bloating/diarrhea</t>
  </si>
  <si>
    <t>Checking for Mast Cell Activation Syndrome</t>
  </si>
  <si>
    <t>24 hr urine analysis - negative</t>
  </si>
  <si>
    <t>Complement C4</t>
  </si>
  <si>
    <t>Histamine</t>
  </si>
  <si>
    <t>IGE</t>
  </si>
  <si>
    <t>Immunoglobulins, IGA, IGG, IGM</t>
  </si>
  <si>
    <t>Tryptase</t>
  </si>
  <si>
    <t>Confirmation of hEDS diagnosis</t>
  </si>
  <si>
    <t>2D Echocardiogram</t>
  </si>
  <si>
    <t>Follow-up</t>
  </si>
  <si>
    <t>POTS diagnosis</t>
  </si>
  <si>
    <t>Urine culture - postive for blood, negative culture</t>
  </si>
  <si>
    <t>Approval for surgery</t>
  </si>
  <si>
    <t>Consult with specialized surgeon</t>
  </si>
  <si>
    <t>Tilt-table Venogram</t>
  </si>
  <si>
    <t>Additional detail</t>
  </si>
  <si>
    <t>Second opinion for Endo treatment</t>
  </si>
  <si>
    <t>First visit with Dr. Scanlon</t>
  </si>
  <si>
    <t>Pelvic ultrasound</t>
  </si>
  <si>
    <t>First Laparoscopic surgery</t>
  </si>
  <si>
    <t>Surgery follow-up</t>
  </si>
  <si>
    <t>Pregnancy test before HSG</t>
  </si>
  <si>
    <t>HSG</t>
  </si>
  <si>
    <t>IUD insertion</t>
  </si>
  <si>
    <t>Follow-up after IUD insertion</t>
  </si>
  <si>
    <t>Follow-up after IUD Insertion</t>
  </si>
  <si>
    <t>Grand Total</t>
  </si>
  <si>
    <t>Row Labels</t>
  </si>
  <si>
    <t>Count of Date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</si>
  <si>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</si>
  <si>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</si>
  <si>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</si>
  <si>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</si>
  <si>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</si>
  <si>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</si>
  <si>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</si>
  <si>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</si>
  <si>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</si>
  <si>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</si>
  <si>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</si>
  <si>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Quarter 1</t>
  </si>
  <si>
    <t>Quarter 2</t>
  </si>
  <si>
    <t>Quarter 3</t>
  </si>
  <si>
    <t>Quarter 4</t>
  </si>
  <si>
    <t>Count of Appointments/Tests</t>
  </si>
  <si>
    <t>Count of appointments and tests</t>
  </si>
  <si>
    <t>Count of Appointment Type</t>
  </si>
  <si>
    <t>Count of Test Type</t>
  </si>
  <si>
    <t>text</t>
  </si>
  <si>
    <t>Count of Appointments</t>
  </si>
  <si>
    <t>Count of Tests Ordered</t>
  </si>
  <si>
    <t>Hypermobile Ehlers-Danlos Syndrome</t>
  </si>
  <si>
    <t>Total</t>
  </si>
  <si>
    <t>Tests</t>
  </si>
  <si>
    <t>Appointments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</si>
</sst>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" x14ac:knownFonts="1">
    <font>
      <sz val="11"/>
      <color theme="1"/>
      <name val="Calibri Ligh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Appointments/Tests By Quarter in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Infographics!$J$67</c:f>
              <c:strCache>
                <c:ptCount val="1"/>
                <c:pt idx="0">
                  <c:v>Count of Appointments/Tests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2B2-422A-A4AF-9E22A54EEEE9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2B2-422A-A4AF-9E22A54EEEE9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2B2-422A-A4AF-9E22A54EEEE9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24D-4D79-B44D-A6D0DD1CBCD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B2-422A-A4AF-9E22A54EEEE9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B2-422A-A4AF-9E22A54EEEE9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B2-422A-A4AF-9E22A54EEEE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607616602481816"/>
                      <c:h val="0.175732550032808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24D-4D79-B44D-A6D0DD1CBC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Infographics!$I$68:$I$71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Infographics!$J$68:$J$71</c:f>
              <c:numCache>
                <c:formatCode>General</c:formatCode>
                <c:ptCount val="4"/>
                <c:pt idx="0">
                  <c:v>9</c:v>
                </c:pt>
                <c:pt idx="1">
                  <c:v>23</c:v>
                </c:pt>
                <c:pt idx="2">
                  <c:v>32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D-4D79-B44D-A6D0DD1CBCD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All Tests and Appointments in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340402349848909E-2"/>
          <c:y val="0.16288976723759335"/>
          <c:w val="0.72487878209232404"/>
          <c:h val="0.7888010540184453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Infographics!$D$4</c:f>
              <c:strCache>
                <c:ptCount val="1"/>
                <c:pt idx="0">
                  <c:v>Appointment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97000"/>
                    <a:satMod val="100000"/>
                    <a:lumMod val="102000"/>
                  </a:schemeClr>
                </a:gs>
                <a:gs pos="50000">
                  <a:schemeClr val="accent1">
                    <a:shade val="100000"/>
                    <a:satMod val="100000"/>
                    <a:lumMod val="100000"/>
                  </a:schemeClr>
                </a:gs>
                <a:gs pos="100000">
                  <a:schemeClr val="accent1">
                    <a:shade val="80000"/>
                    <a:satMod val="100000"/>
                    <a:lumMod val="99000"/>
                  </a:schemeClr>
                </a:gs>
              </a:gsLst>
              <a:lin ang="27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Infographics!$E$3</c:f>
              <c:strCache>
                <c:ptCount val="1"/>
                <c:pt idx="0">
                  <c:v>Count of appointments and tests</c:v>
                </c:pt>
              </c:strCache>
            </c:strRef>
          </c:cat>
          <c:val>
            <c:numRef>
              <c:f>Infographics!$E$4</c:f>
              <c:numCache>
                <c:formatCode>General</c:formatCode>
                <c:ptCount val="1"/>
                <c:pt idx="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B-4647-9CCC-09C3C73CF66D}"/>
            </c:ext>
          </c:extLst>
        </c:ser>
        <c:ser>
          <c:idx val="1"/>
          <c:order val="1"/>
          <c:tx>
            <c:strRef>
              <c:f>Infographics!$D$5</c:f>
              <c:strCache>
                <c:ptCount val="1"/>
                <c:pt idx="0">
                  <c:v>Test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97000"/>
                    <a:satMod val="100000"/>
                    <a:lumMod val="102000"/>
                  </a:schemeClr>
                </a:gs>
                <a:gs pos="50000">
                  <a:schemeClr val="accent2">
                    <a:shade val="100000"/>
                    <a:satMod val="100000"/>
                    <a:lumMod val="100000"/>
                  </a:schemeClr>
                </a:gs>
                <a:gs pos="100000">
                  <a:schemeClr val="accent2">
                    <a:shade val="80000"/>
                    <a:satMod val="100000"/>
                    <a:lumMod val="99000"/>
                  </a:schemeClr>
                </a:gs>
              </a:gsLst>
              <a:lin ang="27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Infographics!$E$3</c:f>
              <c:strCache>
                <c:ptCount val="1"/>
                <c:pt idx="0">
                  <c:v>Count of appointments and tests</c:v>
                </c:pt>
              </c:strCache>
            </c:strRef>
          </c:cat>
          <c:val>
            <c:numRef>
              <c:f>Infographics!$E$5</c:f>
              <c:numCache>
                <c:formatCode>General</c:formatCode>
                <c:ptCount val="1"/>
                <c:pt idx="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8B-4647-9CCC-09C3C73CF6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1197056"/>
        <c:axId val="391189184"/>
      </c:barChart>
      <c:catAx>
        <c:axId val="391197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91189184"/>
        <c:crosses val="autoZero"/>
        <c:auto val="1"/>
        <c:lblAlgn val="ctr"/>
        <c:lblOffset val="100"/>
        <c:noMultiLvlLbl val="0"/>
      </c:catAx>
      <c:valAx>
        <c:axId val="39118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19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446401994581055"/>
          <c:y val="9.1310116086235502E-2"/>
          <c:w val="0.26814904256652883"/>
          <c:h val="6.4961077428667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Appointment Types in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Infographics!$O$3</c:f>
              <c:strCache>
                <c:ptCount val="1"/>
                <c:pt idx="0">
                  <c:v>Count of Appointment Type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97000"/>
                    <a:satMod val="100000"/>
                    <a:lumMod val="102000"/>
                  </a:schemeClr>
                </a:gs>
                <a:gs pos="50000">
                  <a:schemeClr val="accent1">
                    <a:shade val="100000"/>
                    <a:satMod val="100000"/>
                    <a:lumMod val="100000"/>
                  </a:schemeClr>
                </a:gs>
                <a:gs pos="100000">
                  <a:schemeClr val="accent1">
                    <a:shade val="80000"/>
                    <a:satMod val="100000"/>
                    <a:lumMod val="99000"/>
                  </a:schemeClr>
                </a:gs>
              </a:gsLst>
              <a:lin ang="27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Infographics!$N$4:$N$15</c15:sqref>
                  </c15:fullRef>
                </c:ext>
              </c:extLst>
              <c:f>Infographics!$N$4:$N$7</c:f>
              <c:strCache>
                <c:ptCount val="4"/>
                <c:pt idx="0">
                  <c:v>Emotional Therapy</c:v>
                </c:pt>
                <c:pt idx="1">
                  <c:v>Medical check-up</c:v>
                </c:pt>
                <c:pt idx="2">
                  <c:v>Physical Therapy</c:v>
                </c:pt>
                <c:pt idx="3">
                  <c:v>Surgery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Infographics!$O$4:$O$15</c15:sqref>
                  </c15:fullRef>
                </c:ext>
              </c:extLst>
              <c:f>Infographics!$O$4:$O$7</c:f>
              <c:numCache>
                <c:formatCode>General</c:formatCode>
                <c:ptCount val="4"/>
                <c:pt idx="0">
                  <c:v>29</c:v>
                </c:pt>
                <c:pt idx="1">
                  <c:v>23</c:v>
                </c:pt>
                <c:pt idx="2">
                  <c:v>10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5-420E-BEDE-2B3640F48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10996576"/>
        <c:axId val="610992968"/>
      </c:barChart>
      <c:catAx>
        <c:axId val="61099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992968"/>
        <c:crosses val="autoZero"/>
        <c:auto val="1"/>
        <c:lblAlgn val="ctr"/>
        <c:lblOffset val="100"/>
        <c:noMultiLvlLbl val="0"/>
      </c:catAx>
      <c:valAx>
        <c:axId val="61099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99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Test Types in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Infographics!$O$11</c:f>
              <c:strCache>
                <c:ptCount val="1"/>
                <c:pt idx="0">
                  <c:v>Count of Test Type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97000"/>
                    <a:satMod val="100000"/>
                    <a:lumMod val="102000"/>
                  </a:schemeClr>
                </a:gs>
                <a:gs pos="50000">
                  <a:schemeClr val="accent1">
                    <a:shade val="100000"/>
                    <a:satMod val="100000"/>
                    <a:lumMod val="100000"/>
                  </a:schemeClr>
                </a:gs>
                <a:gs pos="100000">
                  <a:schemeClr val="accent1">
                    <a:shade val="80000"/>
                    <a:satMod val="100000"/>
                    <a:lumMod val="99000"/>
                  </a:schemeClr>
                </a:gs>
              </a:gsLst>
              <a:lin ang="27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Infographics!$N$12:$N$15</c:f>
              <c:strCache>
                <c:ptCount val="4"/>
                <c:pt idx="0">
                  <c:v>Blood</c:v>
                </c:pt>
                <c:pt idx="1">
                  <c:v>Imaging</c:v>
                </c:pt>
                <c:pt idx="2">
                  <c:v>Urine</c:v>
                </c:pt>
                <c:pt idx="3">
                  <c:v>Other test</c:v>
                </c:pt>
              </c:strCache>
            </c:strRef>
          </c:cat>
          <c:val>
            <c:numRef>
              <c:f>Infographics!$O$12:$O$15</c:f>
              <c:numCache>
                <c:formatCode>General</c:formatCode>
                <c:ptCount val="4"/>
                <c:pt idx="0">
                  <c:v>26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88-403A-9CF8-521445DF0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96422072"/>
        <c:axId val="396417808"/>
      </c:barChart>
      <c:catAx>
        <c:axId val="39642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417808"/>
        <c:auto val="1"/>
        <c:lblAlgn val="ctr"/>
        <c:lblOffset val="100"/>
        <c:noMultiLvlLbl val="0"/>
      </c:catAx>
      <c:valAx>
        <c:axId val="39641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422072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Appointments by Provider Type in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Infographics!$E$26</c:f>
              <c:strCache>
                <c:ptCount val="1"/>
                <c:pt idx="0">
                  <c:v>Count of Appointments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97000"/>
                    <a:satMod val="100000"/>
                    <a:lumMod val="102000"/>
                  </a:schemeClr>
                </a:gs>
                <a:gs pos="50000">
                  <a:schemeClr val="accent1">
                    <a:shade val="100000"/>
                    <a:satMod val="100000"/>
                    <a:lumMod val="100000"/>
                  </a:schemeClr>
                </a:gs>
                <a:gs pos="100000">
                  <a:schemeClr val="accent1">
                    <a:shade val="80000"/>
                    <a:satMod val="100000"/>
                    <a:lumMod val="99000"/>
                  </a:schemeClr>
                </a:gs>
              </a:gsLst>
              <a:lin ang="27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Infographics!$D$27:$D$36</c:f>
              <c:strCache>
                <c:ptCount val="10"/>
                <c:pt idx="0">
                  <c:v>Cardiologist</c:v>
                </c:pt>
                <c:pt idx="1">
                  <c:v>Gastroenterologist</c:v>
                </c:pt>
                <c:pt idx="2">
                  <c:v>Gynecologist</c:v>
                </c:pt>
                <c:pt idx="3">
                  <c:v>Immunologist</c:v>
                </c:pt>
                <c:pt idx="4">
                  <c:v>Pain Management</c:v>
                </c:pt>
                <c:pt idx="5">
                  <c:v>Physical Therapist</c:v>
                </c:pt>
                <c:pt idx="6">
                  <c:v>Primary Care Provider</c:v>
                </c:pt>
                <c:pt idx="7">
                  <c:v>Rheumatologist</c:v>
                </c:pt>
                <c:pt idx="8">
                  <c:v>Social Worker</c:v>
                </c:pt>
                <c:pt idx="9">
                  <c:v>Urgent Care</c:v>
                </c:pt>
              </c:strCache>
            </c:strRef>
          </c:cat>
          <c:val>
            <c:numRef>
              <c:f>Infographics!$E$27:$E$36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  <c:pt idx="5">
                  <c:v>10</c:v>
                </c:pt>
                <c:pt idx="6">
                  <c:v>7</c:v>
                </c:pt>
                <c:pt idx="7">
                  <c:v>2</c:v>
                </c:pt>
                <c:pt idx="8">
                  <c:v>29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6-4A26-B220-5DF60ED5D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98606936"/>
        <c:axId val="320714568"/>
      </c:barChart>
      <c:catAx>
        <c:axId val="39860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714568"/>
        <c:crosses val="autoZero"/>
        <c:auto val="1"/>
        <c:lblAlgn val="ctr"/>
        <c:lblOffset val="100"/>
        <c:noMultiLvlLbl val="0"/>
      </c:catAx>
      <c:valAx>
        <c:axId val="32071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606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Tests Ordered by Provider Type in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Infographics!$E$37</c:f>
              <c:strCache>
                <c:ptCount val="1"/>
                <c:pt idx="0">
                  <c:v>Count of Tests Ordered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97000"/>
                    <a:satMod val="100000"/>
                    <a:lumMod val="102000"/>
                  </a:schemeClr>
                </a:gs>
                <a:gs pos="50000">
                  <a:schemeClr val="accent1">
                    <a:shade val="100000"/>
                    <a:satMod val="100000"/>
                    <a:lumMod val="100000"/>
                  </a:schemeClr>
                </a:gs>
                <a:gs pos="100000">
                  <a:schemeClr val="accent1">
                    <a:shade val="80000"/>
                    <a:satMod val="100000"/>
                    <a:lumMod val="99000"/>
                  </a:schemeClr>
                </a:gs>
              </a:gsLst>
              <a:lin ang="27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Infographics!$D$38:$D$42</c:f>
              <c:strCache>
                <c:ptCount val="5"/>
                <c:pt idx="0">
                  <c:v>Gynecologist</c:v>
                </c:pt>
                <c:pt idx="1">
                  <c:v>Immunologist</c:v>
                </c:pt>
                <c:pt idx="2">
                  <c:v>Primary Care Provider</c:v>
                </c:pt>
                <c:pt idx="3">
                  <c:v>Rheumatologist</c:v>
                </c:pt>
                <c:pt idx="4">
                  <c:v>Urgent Care</c:v>
                </c:pt>
              </c:strCache>
            </c:strRef>
          </c:cat>
          <c:val>
            <c:numRef>
              <c:f>Infographics!$E$38:$E$42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24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6-443F-9164-860058E87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98606936"/>
        <c:axId val="320714568"/>
      </c:barChart>
      <c:catAx>
        <c:axId val="39860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714568"/>
        <c:crosses val="autoZero"/>
        <c:auto val="1"/>
        <c:lblAlgn val="ctr"/>
        <c:lblOffset val="100"/>
        <c:noMultiLvlLbl val="0"/>
      </c:catAx>
      <c:valAx>
        <c:axId val="32071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606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Tests</a:t>
            </a:r>
            <a:r>
              <a:rPr lang="en-US" baseline="0"/>
              <a:t> and Appointments by Illness Type in 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Infographics!$E$53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F08-44DE-9360-2FC647C592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F08-44DE-9360-2FC647C592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F08-44DE-9360-2FC647C59252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F08-44DE-9360-2FC647C59252}"/>
              </c:ext>
            </c:extLst>
          </c:dPt>
          <c:dLbls>
            <c:dLbl>
              <c:idx val="0"/>
              <c:layout>
                <c:manualLayout>
                  <c:x val="-8.9391951006124237E-2"/>
                  <c:y val="0.161492782152230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08-44DE-9360-2FC647C59252}"/>
                </c:ext>
              </c:extLst>
            </c:dLbl>
            <c:dLbl>
              <c:idx val="1"/>
              <c:layout>
                <c:manualLayout>
                  <c:x val="3.916655730533683E-2"/>
                  <c:y val="-0.2188888888888888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08-44DE-9360-2FC647C59252}"/>
                </c:ext>
              </c:extLst>
            </c:dLbl>
            <c:dLbl>
              <c:idx val="3"/>
              <c:layout>
                <c:manualLayout>
                  <c:x val="8.1631233595800531E-2"/>
                  <c:y val="0.1800962379702537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08-44DE-9360-2FC647C59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Infographics!$D$54:$D$57</c:f>
              <c:strCache>
                <c:ptCount val="4"/>
                <c:pt idx="0">
                  <c:v>Hypermobile Ehlers-Danlos Syndrome</c:v>
                </c:pt>
                <c:pt idx="1">
                  <c:v>Endometriosis</c:v>
                </c:pt>
                <c:pt idx="2">
                  <c:v>Postural Orthostatic Tachycardia Syndrome</c:v>
                </c:pt>
                <c:pt idx="3">
                  <c:v>Other Illness</c:v>
                </c:pt>
              </c:strCache>
            </c:strRef>
          </c:cat>
          <c:val>
            <c:numRef>
              <c:f>Infographics!$E$54:$E$57</c:f>
              <c:numCache>
                <c:formatCode>General</c:formatCode>
                <c:ptCount val="4"/>
                <c:pt idx="0">
                  <c:v>24</c:v>
                </c:pt>
                <c:pt idx="1">
                  <c:v>61</c:v>
                </c:pt>
                <c:pt idx="2">
                  <c:v>1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8-44DE-9360-2FC647C5925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83820</xdr:colOff>
      <xdr:row>64</xdr:row>
      <xdr:rowOff>152400</xdr:rowOff>
    </xdr:from>
    <xdr:to>
      <xdr:col>16</xdr:col>
      <xdr:colOff>213360</xdr:colOff>
      <xdr:row>86</xdr:row>
      <xdr:rowOff>30480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CDDD169-F9C7-435A-9148-95E5687992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1</xdr:row>
      <xdr:rowOff>87630</xdr:rowOff>
    </xdr:from>
    <xdr:to>
      <xdr:col>10</xdr:col>
      <xdr:colOff>304800</xdr:colOff>
      <xdr:row>19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F1CAD8-936E-4A24-905F-E438CDE3B4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342900</xdr:colOff>
      <xdr:row>0</xdr:row>
      <xdr:rowOff>175260</xdr:rowOff>
    </xdr:from>
    <xdr:to>
      <xdr:col>23</xdr:col>
      <xdr:colOff>601980</xdr:colOff>
      <xdr:row>24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5E60E4-32F5-4CF7-A613-93E6F89222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480060</xdr:colOff>
      <xdr:row>1</xdr:row>
      <xdr:rowOff>0</xdr:rowOff>
    </xdr:from>
    <xdr:to>
      <xdr:col>33</xdr:col>
      <xdr:colOff>129540</xdr:colOff>
      <xdr:row>24</xdr:row>
      <xdr:rowOff>160020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3820376-A404-40CA-BD3E-90EDF8D2E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457200</xdr:colOff>
      <xdr:row>24</xdr:row>
      <xdr:rowOff>80010</xdr:rowOff>
    </xdr:from>
    <xdr:to>
      <xdr:col>11</xdr:col>
      <xdr:colOff>586740</xdr:colOff>
      <xdr:row>40</xdr:row>
      <xdr:rowOff>160020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71B7031-CE5D-49A6-AF5D-9A99668F6A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99060</xdr:colOff>
      <xdr:row>26</xdr:row>
      <xdr:rowOff>15240</xdr:rowOff>
    </xdr:from>
    <xdr:to>
      <xdr:col>18</xdr:col>
      <xdr:colOff>281940</xdr:colOff>
      <xdr:row>42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195D476-2E72-44BD-B419-D0569119D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47897</xdr:colOff>
      <xdr:row>45</xdr:row>
      <xdr:rowOff>97974</xdr:rowOff>
    </xdr:from>
    <xdr:to>
      <xdr:col>13</xdr:col>
      <xdr:colOff>979714</xdr:colOff>
      <xdr:row>62</xdr:row>
      <xdr:rowOff>34292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5D18CC1-2D19-46E9-B92B-6D426E5BDA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0.58773</cdr:x>
      <cdr:y>0.16206</cdr:y>
    </cdr:from>
    <cdr:to>
      <cdr:x>0.78514</cdr:x>
      <cdr:y>0.24111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5140455-C68D-4C9C-B96F-818300C335C3}"/>
            </a:ext>
          </a:extLst>
        </cdr:cNvPr>
        <cdr:cNvSpPr txBox="1"/>
      </cdr:nvSpPr>
      <cdr:spPr>
        <a:xfrm xmlns:a="http://schemas.openxmlformats.org/drawingml/2006/main">
          <a:off x="2772202" y="620518"/>
          <a:ext cx="931118" cy="302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Total = 104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race Gill" refreshedDate="43821.665383449072" createdVersion="6" refreshedVersion="6" minRefreshableVersion="3" recordCount="104" xr:uid="{0A79B15F-0F4C-4521-AA2C-C43FBCB575A5}">
  <cacheSource type="worksheet">
    <worksheetSource ref="A1:F105" sheet="Raw Data"/>
  </cacheSource>
  <cacheFields count="7">
    <cacheField name="Date" numFmtId="164">
      <sharedItems containsSemiMixedTypes="0" containsNonDate="0" containsDate="1" containsString="0" minDate="2019-01-04T00:00:00" maxDate="2020-01-01T00:00:00" count="61">
        <d v="2019-01-04T00:00:00"/>
        <d v="2019-02-19T00:00:00"/>
        <d v="2019-04-12T00:00:00"/>
        <d v="2019-04-25T00:00:00"/>
        <d v="2019-04-29T00:00:00"/>
        <d v="2019-05-17T00:00:00"/>
        <d v="2019-05-21T00:00:00"/>
        <d v="2019-05-22T00:00:00"/>
        <d v="2019-05-30T00:00:00"/>
        <d v="2019-06-04T00:00:00"/>
        <d v="2019-06-10T00:00:00"/>
        <d v="2019-06-17T00:00:00"/>
        <d v="2019-06-18T00:00:00"/>
        <d v="2019-06-24T00:00:00"/>
        <d v="2019-06-28T00:00:00"/>
        <d v="2019-07-01T00:00:00"/>
        <d v="2019-07-08T00:00:00"/>
        <d v="2019-07-15T00:00:00"/>
        <d v="2019-07-17T00:00:00"/>
        <d v="2019-07-19T00:00:00"/>
        <d v="2019-07-22T00:00:00"/>
        <d v="2019-07-26T00:00:00"/>
        <d v="2019-07-31T00:00:00"/>
        <d v="2019-08-02T00:00:00"/>
        <d v="2019-08-05T00:00:00"/>
        <d v="2019-08-09T00:00:00"/>
        <d v="2019-08-12T00:00:00"/>
        <d v="2019-08-16T00:00:00"/>
        <d v="2019-08-19T00:00:00"/>
        <d v="2019-08-26T00:00:00"/>
        <d v="2019-09-03T00:00:00"/>
        <d v="2019-09-06T00:00:00"/>
        <d v="2019-09-09T00:00:00"/>
        <d v="2019-09-16T00:00:00"/>
        <d v="2019-09-23T00:00:00"/>
        <d v="2019-09-24T00:00:00"/>
        <d v="2019-09-30T00:00:00"/>
        <d v="2019-10-01T00:00:00"/>
        <d v="2019-10-07T00:00:00"/>
        <d v="2019-10-08T00:00:00"/>
        <d v="2019-10-09T00:00:00"/>
        <d v="2019-10-14T00:00:00"/>
        <d v="2019-10-17T00:00:00"/>
        <d v="2019-10-21T00:00:00"/>
        <d v="2019-10-24T00:00:00"/>
        <d v="2019-10-28T00:00:00"/>
        <d v="2019-10-30T00:00:00"/>
        <d v="2019-11-04T00:00:00"/>
        <d v="2019-11-05T00:00:00"/>
        <d v="2019-11-08T00:00:00"/>
        <d v="2019-11-11T00:00:00"/>
        <d v="2019-11-18T00:00:00"/>
        <d v="2019-11-19T00:00:00"/>
        <d v="2019-11-25T00:00:00"/>
        <d v="2019-12-02T00:00:00"/>
        <d v="2019-12-03T00:00:00"/>
        <d v="2019-12-09T00:00:00"/>
        <d v="2019-12-16T00:00:00"/>
        <d v="2019-12-18T00:00:00"/>
        <d v="2019-12-26T00:00:00"/>
        <d v="2019-12-31T00:00:00"/>
      </sharedItems>
      <fieldGroup par="6" base="0">
        <rangePr groupBy="days" startDate="2019-01-04T00:00:00" endDate="2020-01-01T00:00:00"/>
        <groupItems count="368">
          <s v="&lt;1/4/2019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/1/2020"/>
        </groupItems>
      </fieldGroup>
    </cacheField>
    <cacheField name="Appointment vs test" numFmtId="0">
      <sharedItems count="2">
        <s v="Appointment"/>
        <s v="Test"/>
      </sharedItems>
    </cacheField>
    <cacheField name="Type" numFmtId="0">
      <sharedItems count="8">
        <s v="Medical check-up"/>
        <s v="Blood"/>
        <s v="Other test"/>
        <s v="Urine"/>
        <s v="Imaging"/>
        <s v="Emotional Therapy"/>
        <s v="Surgery"/>
        <s v="Physical Therapy"/>
      </sharedItems>
    </cacheField>
    <cacheField name="Provider Type" numFmtId="0">
      <sharedItems count="10">
        <s v="Primary Care Provider"/>
        <s v="Urgent Care"/>
        <s v="Gynecologist"/>
        <s v="Rheumatologist"/>
        <s v="Social Worker"/>
        <s v="Gastroenterologist"/>
        <s v="Physical Therapist"/>
        <s v="Immunologist"/>
        <s v="Pain Management"/>
        <s v="Cardiologist"/>
      </sharedItems>
    </cacheField>
    <cacheField name="Illness Related To" numFmtId="0">
      <sharedItems count="4">
        <s v="Other Illness"/>
        <s v="Endometriosis"/>
        <s v="hypermobile Ehlers-Danlos Syndrome"/>
        <s v="Postural Orthostatic Tachycardia Syndrome"/>
      </sharedItems>
    </cacheField>
    <cacheField name="Additional detail" numFmtId="0">
      <sharedItems containsBlank="1"/>
    </cacheField>
    <cacheField name="Months" numFmtId="0" databaseField="0">
      <fieldGroup base="0">
        <rangePr groupBy="months" startDate="2019-01-04T00:00:00" endDate="2020-01-01T00:00:00"/>
        <groupItems count="14">
          <s v="&lt;1/4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20"/>
        </groupItems>
      </fieldGroup>
    </cacheField>
  </cacheFields>
  <extLst>
    <ext xmlns:x14="http://schemas.microsoft.com/office/spreadsheetml/2009/9/main" uri="{725AE2AE-9491-48be-B2B4-4EB974FC3084}">
      <x14:pivotCacheDefinition pivotCacheId="192418754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">
  <r>
    <x v="0"/>
    <x v="0"/>
    <x v="0"/>
    <x v="0"/>
    <x v="0"/>
    <s v="Had bad virus/sore throat"/>
  </r>
  <r>
    <x v="0"/>
    <x v="1"/>
    <x v="1"/>
    <x v="0"/>
    <x v="0"/>
    <s v="Vitamin D"/>
  </r>
  <r>
    <x v="0"/>
    <x v="1"/>
    <x v="1"/>
    <x v="0"/>
    <x v="0"/>
    <s v="Mono - negative"/>
  </r>
  <r>
    <x v="0"/>
    <x v="1"/>
    <x v="2"/>
    <x v="0"/>
    <x v="0"/>
    <s v="Strep test - negative"/>
  </r>
  <r>
    <x v="0"/>
    <x v="1"/>
    <x v="2"/>
    <x v="0"/>
    <x v="0"/>
    <s v="Throat culture - megative"/>
  </r>
  <r>
    <x v="1"/>
    <x v="0"/>
    <x v="0"/>
    <x v="1"/>
    <x v="0"/>
    <s v="Bad virus/UTI symptoms"/>
  </r>
  <r>
    <x v="1"/>
    <x v="1"/>
    <x v="3"/>
    <x v="1"/>
    <x v="0"/>
    <s v="Potential UTI - negative"/>
  </r>
  <r>
    <x v="1"/>
    <x v="1"/>
    <x v="3"/>
    <x v="1"/>
    <x v="0"/>
    <s v="Potential UTI - negative"/>
  </r>
  <r>
    <x v="1"/>
    <x v="1"/>
    <x v="2"/>
    <x v="1"/>
    <x v="0"/>
    <s v="Strep test - negative"/>
  </r>
  <r>
    <x v="2"/>
    <x v="1"/>
    <x v="1"/>
    <x v="0"/>
    <x v="0"/>
    <s v="Vitamin D"/>
  </r>
  <r>
    <x v="3"/>
    <x v="0"/>
    <x v="0"/>
    <x v="0"/>
    <x v="1"/>
    <s v="First endo appt with Claudia"/>
  </r>
  <r>
    <x v="3"/>
    <x v="1"/>
    <x v="3"/>
    <x v="0"/>
    <x v="1"/>
    <s v="Pregnancy test before CT - negative"/>
  </r>
  <r>
    <x v="3"/>
    <x v="1"/>
    <x v="3"/>
    <x v="0"/>
    <x v="1"/>
    <s v="Test for UTI - negative"/>
  </r>
  <r>
    <x v="3"/>
    <x v="1"/>
    <x v="1"/>
    <x v="0"/>
    <x v="1"/>
    <s v="CBC"/>
  </r>
  <r>
    <x v="3"/>
    <x v="1"/>
    <x v="4"/>
    <x v="0"/>
    <x v="1"/>
    <s v="CT Scan"/>
  </r>
  <r>
    <x v="4"/>
    <x v="0"/>
    <x v="0"/>
    <x v="2"/>
    <x v="1"/>
    <s v="First visit with Dr. Scanlon"/>
  </r>
  <r>
    <x v="5"/>
    <x v="0"/>
    <x v="0"/>
    <x v="3"/>
    <x v="2"/>
    <s v="Approval for surgery"/>
  </r>
  <r>
    <x v="6"/>
    <x v="0"/>
    <x v="5"/>
    <x v="4"/>
    <x v="1"/>
    <m/>
  </r>
  <r>
    <x v="7"/>
    <x v="1"/>
    <x v="4"/>
    <x v="2"/>
    <x v="1"/>
    <s v="Pelvic ultrasound"/>
  </r>
  <r>
    <x v="8"/>
    <x v="0"/>
    <x v="5"/>
    <x v="4"/>
    <x v="1"/>
    <m/>
  </r>
  <r>
    <x v="9"/>
    <x v="0"/>
    <x v="5"/>
    <x v="4"/>
    <x v="1"/>
    <m/>
  </r>
  <r>
    <x v="10"/>
    <x v="0"/>
    <x v="5"/>
    <x v="4"/>
    <x v="1"/>
    <m/>
  </r>
  <r>
    <x v="11"/>
    <x v="0"/>
    <x v="5"/>
    <x v="4"/>
    <x v="1"/>
    <m/>
  </r>
  <r>
    <x v="12"/>
    <x v="0"/>
    <x v="6"/>
    <x v="2"/>
    <x v="1"/>
    <s v="First Laparoscopic surgery"/>
  </r>
  <r>
    <x v="13"/>
    <x v="0"/>
    <x v="0"/>
    <x v="2"/>
    <x v="1"/>
    <s v="Surgery follow-up"/>
  </r>
  <r>
    <x v="14"/>
    <x v="0"/>
    <x v="0"/>
    <x v="0"/>
    <x v="1"/>
    <s v="Check-up after surgery"/>
  </r>
  <r>
    <x v="14"/>
    <x v="1"/>
    <x v="1"/>
    <x v="0"/>
    <x v="0"/>
    <s v="Vitamin D"/>
  </r>
  <r>
    <x v="14"/>
    <x v="1"/>
    <x v="1"/>
    <x v="0"/>
    <x v="0"/>
    <s v="CMP"/>
  </r>
  <r>
    <x v="14"/>
    <x v="1"/>
    <x v="1"/>
    <x v="0"/>
    <x v="0"/>
    <s v="Potential Hepatitis - negative"/>
  </r>
  <r>
    <x v="14"/>
    <x v="1"/>
    <x v="1"/>
    <x v="0"/>
    <x v="0"/>
    <s v="Potential Hepatitis - negative"/>
  </r>
  <r>
    <x v="14"/>
    <x v="1"/>
    <x v="1"/>
    <x v="0"/>
    <x v="0"/>
    <s v="Potential Hepatitis - negative"/>
  </r>
  <r>
    <x v="14"/>
    <x v="1"/>
    <x v="1"/>
    <x v="0"/>
    <x v="0"/>
    <s v="Potential Hepatitis - negative"/>
  </r>
  <r>
    <x v="15"/>
    <x v="0"/>
    <x v="5"/>
    <x v="4"/>
    <x v="1"/>
    <m/>
  </r>
  <r>
    <x v="16"/>
    <x v="0"/>
    <x v="5"/>
    <x v="4"/>
    <x v="1"/>
    <m/>
  </r>
  <r>
    <x v="17"/>
    <x v="0"/>
    <x v="5"/>
    <x v="4"/>
    <x v="1"/>
    <m/>
  </r>
  <r>
    <x v="18"/>
    <x v="0"/>
    <x v="0"/>
    <x v="5"/>
    <x v="2"/>
    <s v="Check-up after surgery"/>
  </r>
  <r>
    <x v="19"/>
    <x v="0"/>
    <x v="7"/>
    <x v="6"/>
    <x v="2"/>
    <m/>
  </r>
  <r>
    <x v="19"/>
    <x v="1"/>
    <x v="1"/>
    <x v="2"/>
    <x v="1"/>
    <s v="Pregnancy test before HSG"/>
  </r>
  <r>
    <x v="20"/>
    <x v="0"/>
    <x v="7"/>
    <x v="6"/>
    <x v="2"/>
    <m/>
  </r>
  <r>
    <x v="20"/>
    <x v="0"/>
    <x v="5"/>
    <x v="4"/>
    <x v="1"/>
    <m/>
  </r>
  <r>
    <x v="20"/>
    <x v="1"/>
    <x v="4"/>
    <x v="2"/>
    <x v="1"/>
    <s v="HSG"/>
  </r>
  <r>
    <x v="21"/>
    <x v="0"/>
    <x v="7"/>
    <x v="6"/>
    <x v="2"/>
    <m/>
  </r>
  <r>
    <x v="22"/>
    <x v="0"/>
    <x v="7"/>
    <x v="6"/>
    <x v="2"/>
    <m/>
  </r>
  <r>
    <x v="23"/>
    <x v="0"/>
    <x v="7"/>
    <x v="6"/>
    <x v="2"/>
    <m/>
  </r>
  <r>
    <x v="24"/>
    <x v="0"/>
    <x v="7"/>
    <x v="6"/>
    <x v="2"/>
    <m/>
  </r>
  <r>
    <x v="24"/>
    <x v="0"/>
    <x v="5"/>
    <x v="4"/>
    <x v="1"/>
    <m/>
  </r>
  <r>
    <x v="25"/>
    <x v="0"/>
    <x v="7"/>
    <x v="6"/>
    <x v="2"/>
    <m/>
  </r>
  <r>
    <x v="26"/>
    <x v="0"/>
    <x v="7"/>
    <x v="6"/>
    <x v="2"/>
    <m/>
  </r>
  <r>
    <x v="26"/>
    <x v="0"/>
    <x v="5"/>
    <x v="4"/>
    <x v="1"/>
    <m/>
  </r>
  <r>
    <x v="27"/>
    <x v="0"/>
    <x v="7"/>
    <x v="6"/>
    <x v="2"/>
    <m/>
  </r>
  <r>
    <x v="28"/>
    <x v="0"/>
    <x v="0"/>
    <x v="2"/>
    <x v="1"/>
    <s v="IUD insertion"/>
  </r>
  <r>
    <x v="29"/>
    <x v="0"/>
    <x v="5"/>
    <x v="4"/>
    <x v="1"/>
    <m/>
  </r>
  <r>
    <x v="30"/>
    <x v="0"/>
    <x v="5"/>
    <x v="4"/>
    <x v="1"/>
    <m/>
  </r>
  <r>
    <x v="31"/>
    <x v="0"/>
    <x v="7"/>
    <x v="6"/>
    <x v="2"/>
    <m/>
  </r>
  <r>
    <x v="32"/>
    <x v="0"/>
    <x v="5"/>
    <x v="4"/>
    <x v="1"/>
    <m/>
  </r>
  <r>
    <x v="33"/>
    <x v="0"/>
    <x v="5"/>
    <x v="4"/>
    <x v="1"/>
    <m/>
  </r>
  <r>
    <x v="34"/>
    <x v="0"/>
    <x v="5"/>
    <x v="4"/>
    <x v="1"/>
    <m/>
  </r>
  <r>
    <x v="35"/>
    <x v="0"/>
    <x v="0"/>
    <x v="0"/>
    <x v="1"/>
    <s v="Start of disability leave"/>
  </r>
  <r>
    <x v="35"/>
    <x v="1"/>
    <x v="1"/>
    <x v="0"/>
    <x v="1"/>
    <s v="CBC"/>
  </r>
  <r>
    <x v="35"/>
    <x v="1"/>
    <x v="1"/>
    <x v="0"/>
    <x v="1"/>
    <s v="CMP"/>
  </r>
  <r>
    <x v="35"/>
    <x v="1"/>
    <x v="1"/>
    <x v="0"/>
    <x v="1"/>
    <s v="Lipid Panel"/>
  </r>
  <r>
    <x v="35"/>
    <x v="1"/>
    <x v="1"/>
    <x v="0"/>
    <x v="1"/>
    <s v="TSH"/>
  </r>
  <r>
    <x v="35"/>
    <x v="1"/>
    <x v="1"/>
    <x v="0"/>
    <x v="0"/>
    <s v="Vitamin D"/>
  </r>
  <r>
    <x v="36"/>
    <x v="0"/>
    <x v="5"/>
    <x v="4"/>
    <x v="1"/>
    <m/>
  </r>
  <r>
    <x v="37"/>
    <x v="1"/>
    <x v="4"/>
    <x v="2"/>
    <x v="1"/>
    <s v="Pelvic ultrasound"/>
  </r>
  <r>
    <x v="37"/>
    <x v="1"/>
    <x v="1"/>
    <x v="2"/>
    <x v="1"/>
    <s v="CBC"/>
  </r>
  <r>
    <x v="37"/>
    <x v="0"/>
    <x v="0"/>
    <x v="2"/>
    <x v="1"/>
    <s v="Follow-up after IUD insertion"/>
  </r>
  <r>
    <x v="38"/>
    <x v="0"/>
    <x v="5"/>
    <x v="4"/>
    <x v="1"/>
    <m/>
  </r>
  <r>
    <x v="39"/>
    <x v="0"/>
    <x v="0"/>
    <x v="0"/>
    <x v="1"/>
    <s v="Follow-up after disability denial"/>
  </r>
  <r>
    <x v="40"/>
    <x v="0"/>
    <x v="0"/>
    <x v="5"/>
    <x v="2"/>
    <s v="Bloating/diarrhea"/>
  </r>
  <r>
    <x v="41"/>
    <x v="0"/>
    <x v="5"/>
    <x v="4"/>
    <x v="1"/>
    <m/>
  </r>
  <r>
    <x v="42"/>
    <x v="0"/>
    <x v="0"/>
    <x v="7"/>
    <x v="2"/>
    <s v="Checking for Mast Cell Activation Syndrome"/>
  </r>
  <r>
    <x v="42"/>
    <x v="1"/>
    <x v="3"/>
    <x v="7"/>
    <x v="2"/>
    <s v="24 hr urine analysis - negative"/>
  </r>
  <r>
    <x v="42"/>
    <x v="1"/>
    <x v="1"/>
    <x v="7"/>
    <x v="2"/>
    <s v="Complement C4"/>
  </r>
  <r>
    <x v="42"/>
    <x v="1"/>
    <x v="1"/>
    <x v="7"/>
    <x v="2"/>
    <s v="Histamine"/>
  </r>
  <r>
    <x v="42"/>
    <x v="1"/>
    <x v="1"/>
    <x v="7"/>
    <x v="2"/>
    <s v="IGE"/>
  </r>
  <r>
    <x v="42"/>
    <x v="1"/>
    <x v="1"/>
    <x v="7"/>
    <x v="2"/>
    <s v="Immunoglobulins, IGA, IGG, IGM"/>
  </r>
  <r>
    <x v="42"/>
    <x v="1"/>
    <x v="1"/>
    <x v="7"/>
    <x v="2"/>
    <s v="Tryptase"/>
  </r>
  <r>
    <x v="43"/>
    <x v="0"/>
    <x v="5"/>
    <x v="4"/>
    <x v="1"/>
    <m/>
  </r>
  <r>
    <x v="44"/>
    <x v="0"/>
    <x v="0"/>
    <x v="3"/>
    <x v="2"/>
    <s v="Confirmation of hEDS diagnosis"/>
  </r>
  <r>
    <x v="45"/>
    <x v="0"/>
    <x v="5"/>
    <x v="4"/>
    <x v="1"/>
    <m/>
  </r>
  <r>
    <x v="46"/>
    <x v="0"/>
    <x v="0"/>
    <x v="8"/>
    <x v="2"/>
    <m/>
  </r>
  <r>
    <x v="47"/>
    <x v="0"/>
    <x v="5"/>
    <x v="4"/>
    <x v="1"/>
    <m/>
  </r>
  <r>
    <x v="48"/>
    <x v="1"/>
    <x v="1"/>
    <x v="2"/>
    <x v="1"/>
    <s v="CBC"/>
  </r>
  <r>
    <x v="48"/>
    <x v="0"/>
    <x v="0"/>
    <x v="2"/>
    <x v="1"/>
    <s v="Follow-up after IUD Insertion"/>
  </r>
  <r>
    <x v="49"/>
    <x v="1"/>
    <x v="4"/>
    <x v="3"/>
    <x v="2"/>
    <s v="2D Echocardiogram"/>
  </r>
  <r>
    <x v="50"/>
    <x v="0"/>
    <x v="0"/>
    <x v="0"/>
    <x v="1"/>
    <s v="Follow-up"/>
  </r>
  <r>
    <x v="50"/>
    <x v="0"/>
    <x v="5"/>
    <x v="4"/>
    <x v="1"/>
    <m/>
  </r>
  <r>
    <x v="51"/>
    <x v="0"/>
    <x v="5"/>
    <x v="4"/>
    <x v="1"/>
    <m/>
  </r>
  <r>
    <x v="52"/>
    <x v="0"/>
    <x v="0"/>
    <x v="9"/>
    <x v="3"/>
    <s v="POTS diagnosis"/>
  </r>
  <r>
    <x v="53"/>
    <x v="0"/>
    <x v="5"/>
    <x v="4"/>
    <x v="1"/>
    <m/>
  </r>
  <r>
    <x v="54"/>
    <x v="0"/>
    <x v="5"/>
    <x v="4"/>
    <x v="1"/>
    <m/>
  </r>
  <r>
    <x v="55"/>
    <x v="0"/>
    <x v="0"/>
    <x v="2"/>
    <x v="1"/>
    <s v="Second opinion for Endo treatment"/>
  </r>
  <r>
    <x v="55"/>
    <x v="0"/>
    <x v="0"/>
    <x v="8"/>
    <x v="2"/>
    <m/>
  </r>
  <r>
    <x v="56"/>
    <x v="0"/>
    <x v="0"/>
    <x v="0"/>
    <x v="1"/>
    <m/>
  </r>
  <r>
    <x v="56"/>
    <x v="1"/>
    <x v="1"/>
    <x v="0"/>
    <x v="1"/>
    <s v="CMP"/>
  </r>
  <r>
    <x v="56"/>
    <x v="1"/>
    <x v="1"/>
    <x v="0"/>
    <x v="0"/>
    <s v="Vitamin D"/>
  </r>
  <r>
    <x v="56"/>
    <x v="1"/>
    <x v="1"/>
    <x v="0"/>
    <x v="1"/>
    <s v="CBC"/>
  </r>
  <r>
    <x v="56"/>
    <x v="1"/>
    <x v="3"/>
    <x v="0"/>
    <x v="1"/>
    <s v="Urine culture - postive for blood, negative culture"/>
  </r>
  <r>
    <x v="56"/>
    <x v="0"/>
    <x v="5"/>
    <x v="4"/>
    <x v="1"/>
    <m/>
  </r>
  <r>
    <x v="57"/>
    <x v="0"/>
    <x v="5"/>
    <x v="4"/>
    <x v="1"/>
    <m/>
  </r>
  <r>
    <x v="58"/>
    <x v="0"/>
    <x v="0"/>
    <x v="2"/>
    <x v="1"/>
    <s v="Consult with specialized surgeon"/>
  </r>
  <r>
    <x v="59"/>
    <x v="0"/>
    <x v="5"/>
    <x v="4"/>
    <x v="1"/>
    <m/>
  </r>
  <r>
    <x v="60"/>
    <x v="1"/>
    <x v="4"/>
    <x v="2"/>
    <x v="1"/>
    <s v="Tilt-table Venogra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32FA2F-DDC3-4451-8562-9175FF926E15}" name="PivotTable1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74:G78" firstHeaderRow="1" firstDataRow="1" firstDataCol="1"/>
  <pivotFields count="7">
    <pivotField axis="axisRow" dataField="1"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6"/>
    <field x="0"/>
    <field x="1"/>
  </rowFields>
  <rowItems count="4">
    <i>
      <x v="10"/>
    </i>
    <i>
      <x v="11"/>
    </i>
    <i>
      <x v="12"/>
    </i>
    <i t="grand">
      <x/>
    </i>
  </rowItems>
  <colItems count="1">
    <i/>
  </colItems>
  <dataFields count="1">
    <dataField name="Count of Date" fld="0" subtotal="count" baseField="0" baseItem="0"/>
  </dataFields>
  <pivotTableStyleInfo name="PivotStyleLight16" showRowHeaders="1" showColHeaders="1" showRowStripes="0" showColStripes="0" showLastColumn="1"/>
  <filters count="1">
    <filter fld="0" type="Q4" evalOrder="-1" id="1">
      <autoFilter ref="A1">
        <filterColumn colId="0">
          <dynamicFilter type="Q4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13C754-0A26-41AF-BD7B-750C8EF5C64A}" name="PivotTable1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67:G71" firstHeaderRow="1" firstDataRow="1" firstDataCol="1"/>
  <pivotFields count="7">
    <pivotField axis="axisRow" dataField="1"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6"/>
    <field x="0"/>
    <field x="1"/>
  </rowFields>
  <rowItems count="4">
    <i>
      <x v="7"/>
    </i>
    <i>
      <x v="8"/>
    </i>
    <i>
      <x v="9"/>
    </i>
    <i t="grand">
      <x/>
    </i>
  </rowItems>
  <colItems count="1">
    <i/>
  </colItems>
  <dataFields count="1">
    <dataField name="Count of Date" fld="0" subtotal="count" baseField="0" baseItem="0"/>
  </dataFields>
  <pivotTableStyleInfo name="PivotStyleLight16" showRowHeaders="1" showColHeaders="1" showRowStripes="0" showColStripes="0" showLastColumn="1"/>
  <filters count="1">
    <filter fld="0" type="Q3" evalOrder="-1" id="1">
      <autoFilter ref="A1">
        <filterColumn colId="0">
          <dynamicFilter type="Q3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72D2D7-6D62-40B5-A124-AEC7E2961A7D}" name="PivotTable1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0">
  <location ref="B3:C14" firstHeaderRow="1" firstDataRow="1" firstDataCol="1"/>
  <pivotFields count="7">
    <pivotField dataField="1"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3">
        <item x="0"/>
        <item x="1"/>
        <item t="default"/>
      </items>
    </pivotField>
    <pivotField axis="axisRow" showAll="0">
      <items count="9">
        <item x="1"/>
        <item x="5"/>
        <item x="4"/>
        <item x="0"/>
        <item x="2"/>
        <item x="7"/>
        <item x="6"/>
        <item x="3"/>
        <item t="default"/>
      </items>
    </pivotField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2">
    <field x="1"/>
    <field x="2"/>
  </rowFields>
  <rowItems count="11">
    <i>
      <x/>
    </i>
    <i r="1">
      <x v="1"/>
    </i>
    <i r="1">
      <x v="3"/>
    </i>
    <i r="1">
      <x v="5"/>
    </i>
    <i r="1">
      <x v="6"/>
    </i>
    <i>
      <x v="1"/>
    </i>
    <i r="1">
      <x/>
    </i>
    <i r="1">
      <x v="2"/>
    </i>
    <i r="1">
      <x v="4"/>
    </i>
    <i r="1">
      <x v="7"/>
    </i>
    <i t="grand">
      <x/>
    </i>
  </rowItems>
  <colItems count="1">
    <i/>
  </colItems>
  <dataFields count="1">
    <dataField name="Count of Date" fld="0" subtotal="count" baseField="0" baseItem="0"/>
  </dataFields>
  <chartFormats count="2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E80879-793B-4C07-A2BD-AC5DDDBC6193}" name="PivotTable1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73:C77" firstHeaderRow="1" firstDataRow="1" firstDataCol="1"/>
  <pivotFields count="7">
    <pivotField axis="axisRow" dataField="1"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sd="0"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sd="0" x="116"/>
        <item x="117"/>
        <item x="118"/>
        <item x="119"/>
        <item sd="0"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sd="0" x="138"/>
        <item x="139"/>
        <item x="140"/>
        <item x="141"/>
        <item sd="0" x="142"/>
        <item sd="0" x="143"/>
        <item x="144"/>
        <item x="145"/>
        <item x="146"/>
        <item x="147"/>
        <item x="148"/>
        <item x="149"/>
        <item x="150"/>
        <item sd="0" x="151"/>
        <item x="152"/>
        <item x="153"/>
        <item x="154"/>
        <item x="155"/>
        <item sd="0" x="156"/>
        <item x="157"/>
        <item x="158"/>
        <item x="159"/>
        <item x="160"/>
        <item x="161"/>
        <item sd="0" x="162"/>
        <item x="163"/>
        <item x="164"/>
        <item x="165"/>
        <item x="166"/>
        <item x="167"/>
        <item x="168"/>
        <item sd="0" x="169"/>
        <item sd="0" x="170"/>
        <item x="171"/>
        <item x="172"/>
        <item x="173"/>
        <item x="174"/>
        <item x="175"/>
        <item sd="0" x="176"/>
        <item x="177"/>
        <item x="178"/>
        <item x="179"/>
        <item sd="0"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3">
    <field x="6"/>
    <field x="0"/>
    <field x="1"/>
  </rowFields>
  <rowItems count="4">
    <i>
      <x v="4"/>
    </i>
    <i>
      <x v="5"/>
    </i>
    <i>
      <x v="6"/>
    </i>
    <i t="grand">
      <x/>
    </i>
  </rowItems>
  <colItems count="1">
    <i/>
  </colItems>
  <dataFields count="1">
    <dataField name="Count of Date" fld="0" subtotal="count" baseField="0" baseItem="0"/>
  </dataFields>
  <pivotTableStyleInfo name="PivotStyleLight16" showRowHeaders="1" showColHeaders="1" showRowStripes="0" showColStripes="0" showLastColumn="1"/>
  <filters count="1">
    <filter fld="0" type="Q2" evalOrder="-1" id="1">
      <autoFilter ref="A1">
        <filterColumn colId="0">
          <dynamicFilter type="Q2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221DA5-4E75-4EF4-A5A2-175B2F8946C3}" name="PivotTable1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67:C70" firstHeaderRow="1" firstDataRow="1" firstDataCol="1"/>
  <pivotFields count="7">
    <pivotField axis="axisRow" dataField="1" numFmtId="164" showAll="0">
      <items count="369">
        <item x="0"/>
        <item x="1"/>
        <item x="2"/>
        <item x="3"/>
        <item sd="0"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sd="0"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3">
        <item x="0"/>
        <item x="1"/>
        <item t="default"/>
      </items>
    </pivotField>
    <pivotField showAll="0">
      <items count="9">
        <item x="1"/>
        <item x="5"/>
        <item x="4"/>
        <item x="0"/>
        <item x="2"/>
        <item x="7"/>
        <item x="6"/>
        <item x="3"/>
        <item t="default"/>
      </items>
    </pivotField>
    <pivotField showAll="0"/>
    <pivotField showAll="0"/>
    <pivotField showAll="0"/>
    <pivotField axis="axisRow" showAll="0">
      <items count="15">
        <item x="0"/>
        <item sd="0" x="1"/>
        <item sd="0"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3">
    <field x="6"/>
    <field x="0"/>
    <field x="1"/>
  </rowFields>
  <rowItems count="3">
    <i>
      <x v="1"/>
    </i>
    <i>
      <x v="2"/>
    </i>
    <i t="grand">
      <x/>
    </i>
  </rowItems>
  <colItems count="1">
    <i/>
  </colItems>
  <dataFields count="1">
    <dataField name="Count of Date" fld="0" subtotal="count" baseField="0" baseItem="0"/>
  </dataFields>
  <pivotTableStyleInfo name="PivotStyleLight16" showRowHeaders="1" showColHeaders="1" showRowStripes="0" showColStripes="0" showLastColumn="1"/>
  <filters count="1">
    <filter fld="0" type="Q1" evalOrder="-1" id="1">
      <autoFilter ref="A1">
        <filterColumn colId="0">
          <dynamicFilter type="Q1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261D70-66F3-4565-A985-086729FD3C3E}" name="PivotTable1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53:C63" firstHeaderRow="1" firstDataRow="1" firstDataCol="1"/>
  <pivotFields count="7">
    <pivotField dataField="1"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axis="axisRow" showAll="0">
      <items count="5">
        <item x="1"/>
        <item x="2"/>
        <item x="0"/>
        <item x="3"/>
        <item t="default"/>
      </items>
    </pivotField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2">
    <field x="1"/>
    <field x="4"/>
  </rowFields>
  <rowItems count="10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t="grand">
      <x/>
    </i>
  </rowItems>
  <colItems count="1">
    <i/>
  </colItems>
  <dataFields count="1">
    <dataField name="Count of Dat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5807D6-70D5-4AFA-8E72-5300C450F089}" name="PivotTable1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25:C43" firstHeaderRow="1" firstDataRow="1" firstDataCol="1"/>
  <pivotFields count="7">
    <pivotField dataField="1"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axis="axisRow" showAll="0">
      <items count="11">
        <item x="9"/>
        <item x="5"/>
        <item x="2"/>
        <item x="7"/>
        <item x="8"/>
        <item x="6"/>
        <item x="0"/>
        <item x="3"/>
        <item x="4"/>
        <item x="1"/>
        <item t="default"/>
      </items>
    </pivotField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2">
    <field x="1"/>
    <field x="3"/>
  </rowFields>
  <rowItems count="1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 v="2"/>
    </i>
    <i r="1">
      <x v="3"/>
    </i>
    <i r="1">
      <x v="6"/>
    </i>
    <i r="1">
      <x v="7"/>
    </i>
    <i r="1">
      <x v="9"/>
    </i>
    <i t="grand">
      <x/>
    </i>
  </rowItems>
  <colItems count="1">
    <i/>
  </colItems>
  <dataFields count="1">
    <dataField name="Count of Dat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etropolitan">
  <a:themeElements>
    <a:clrScheme name="Metropolitan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etropolita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4C55-69A2-4CD0-A39D-9C4996AD4896}">
  <dimension ref="A1:F105"/>
  <sheetViews>
    <sheetView workbookViewId="0">
      <selection activeCell="F10" sqref="F10"/>
    </sheetView>
  </sheetViews>
  <sheetFormatPr defaultRowHeight="14.4" x14ac:dyDescent="0.3"/>
  <cols>
    <col min="1" max="1" width="35.109375" style="1" customWidth="1"/>
    <col min="2" max="2" width="23.5546875" customWidth="1"/>
    <col min="3" max="3" width="17.88671875" customWidth="1"/>
    <col min="4" max="4" width="20.6640625" customWidth="1"/>
    <col min="5" max="5" width="44.21875" customWidth="1"/>
    <col min="6" max="6" width="31.6640625" customWidth="1"/>
  </cols>
  <sheetData>
    <row r="1" spans="1:6" x14ac:dyDescent="0.3">
      <c r="A1" s="1" t="s">
        <v>0</v>
      </c>
      <c r="B1" t="s">
        <v>3</v>
      </c>
      <c r="C1" t="s">
        <v>4</v>
      </c>
      <c r="D1" t="s">
        <v>11</v>
      </c>
      <c r="E1" t="s">
        <v>22</v>
      </c>
      <c r="F1" t="s">
        <v>64</v>
      </c>
    </row>
    <row r="2" spans="1:6" x14ac:dyDescent="0.3">
      <c r="A2" s="1">
        <v>43469</v>
      </c>
      <c r="B2" t="s">
        <v>1</v>
      </c>
      <c r="C2" t="s">
        <v>5</v>
      </c>
      <c r="D2" t="s">
        <v>12</v>
      </c>
      <c r="E2" t="s">
        <v>26</v>
      </c>
      <c r="F2" t="s">
        <v>27</v>
      </c>
    </row>
    <row r="3" spans="1:6" x14ac:dyDescent="0.3">
      <c r="A3" s="1">
        <v>43469</v>
      </c>
      <c r="B3" t="s">
        <v>2</v>
      </c>
      <c r="C3" t="s">
        <v>8</v>
      </c>
      <c r="D3" t="s">
        <v>12</v>
      </c>
      <c r="E3" t="s">
        <v>26</v>
      </c>
      <c r="F3" t="s">
        <v>28</v>
      </c>
    </row>
    <row r="4" spans="1:6" x14ac:dyDescent="0.3">
      <c r="A4" s="1">
        <v>43469</v>
      </c>
      <c r="B4" t="s">
        <v>2</v>
      </c>
      <c r="C4" t="s">
        <v>8</v>
      </c>
      <c r="D4" t="s">
        <v>12</v>
      </c>
      <c r="E4" t="s">
        <v>26</v>
      </c>
      <c r="F4" t="s">
        <v>38</v>
      </c>
    </row>
    <row r="5" spans="1:6" x14ac:dyDescent="0.3">
      <c r="A5" s="1">
        <v>43469</v>
      </c>
      <c r="B5" t="s">
        <v>2</v>
      </c>
      <c r="C5" t="s">
        <v>21</v>
      </c>
      <c r="D5" t="s">
        <v>12</v>
      </c>
      <c r="E5" t="s">
        <v>26</v>
      </c>
      <c r="F5" t="s">
        <v>39</v>
      </c>
    </row>
    <row r="6" spans="1:6" x14ac:dyDescent="0.3">
      <c r="A6" s="1">
        <v>43469</v>
      </c>
      <c r="B6" t="s">
        <v>2</v>
      </c>
      <c r="C6" t="s">
        <v>21</v>
      </c>
      <c r="D6" t="s">
        <v>12</v>
      </c>
      <c r="E6" t="s">
        <v>26</v>
      </c>
      <c r="F6" t="s">
        <v>40</v>
      </c>
    </row>
    <row r="7" spans="1:6" x14ac:dyDescent="0.3">
      <c r="A7" s="1">
        <v>43515</v>
      </c>
      <c r="B7" t="s">
        <v>1</v>
      </c>
      <c r="C7" t="s">
        <v>5</v>
      </c>
      <c r="D7" t="s">
        <v>29</v>
      </c>
      <c r="E7" t="s">
        <v>26</v>
      </c>
      <c r="F7" t="s">
        <v>30</v>
      </c>
    </row>
    <row r="8" spans="1:6" x14ac:dyDescent="0.3">
      <c r="A8" s="1">
        <v>43515</v>
      </c>
      <c r="B8" t="s">
        <v>2</v>
      </c>
      <c r="C8" t="s">
        <v>9</v>
      </c>
      <c r="D8" t="s">
        <v>29</v>
      </c>
      <c r="E8" t="s">
        <v>26</v>
      </c>
      <c r="F8" t="s">
        <v>37</v>
      </c>
    </row>
    <row r="9" spans="1:6" x14ac:dyDescent="0.3">
      <c r="A9" s="1">
        <v>43515</v>
      </c>
      <c r="B9" t="s">
        <v>2</v>
      </c>
      <c r="C9" t="s">
        <v>9</v>
      </c>
      <c r="D9" t="s">
        <v>29</v>
      </c>
      <c r="E9" t="s">
        <v>26</v>
      </c>
      <c r="F9" t="s">
        <v>37</v>
      </c>
    </row>
    <row r="10" spans="1:6" x14ac:dyDescent="0.3">
      <c r="A10" s="1">
        <v>43515</v>
      </c>
      <c r="B10" t="s">
        <v>2</v>
      </c>
      <c r="C10" t="s">
        <v>21</v>
      </c>
      <c r="D10" t="s">
        <v>29</v>
      </c>
      <c r="E10" t="s">
        <v>26</v>
      </c>
      <c r="F10" t="s">
        <v>39</v>
      </c>
    </row>
    <row r="11" spans="1:6" x14ac:dyDescent="0.3">
      <c r="A11" s="1">
        <v>43567</v>
      </c>
      <c r="B11" t="s">
        <v>2</v>
      </c>
      <c r="C11" t="s">
        <v>8</v>
      </c>
      <c r="D11" t="s">
        <v>12</v>
      </c>
      <c r="E11" t="s">
        <v>26</v>
      </c>
      <c r="F11" t="s">
        <v>28</v>
      </c>
    </row>
    <row r="12" spans="1:6" x14ac:dyDescent="0.3">
      <c r="A12" s="1">
        <v>43580</v>
      </c>
      <c r="B12" t="s">
        <v>1</v>
      </c>
      <c r="C12" t="s">
        <v>5</v>
      </c>
      <c r="D12" t="s">
        <v>12</v>
      </c>
      <c r="E12" t="s">
        <v>24</v>
      </c>
      <c r="F12" t="s">
        <v>31</v>
      </c>
    </row>
    <row r="13" spans="1:6" x14ac:dyDescent="0.3">
      <c r="A13" s="1">
        <v>43580</v>
      </c>
      <c r="B13" t="s">
        <v>2</v>
      </c>
      <c r="C13" t="s">
        <v>9</v>
      </c>
      <c r="D13" t="s">
        <v>12</v>
      </c>
      <c r="E13" t="s">
        <v>24</v>
      </c>
      <c r="F13" t="s">
        <v>42</v>
      </c>
    </row>
    <row r="14" spans="1:6" x14ac:dyDescent="0.3">
      <c r="A14" s="1">
        <v>43580</v>
      </c>
      <c r="B14" t="s">
        <v>2</v>
      </c>
      <c r="C14" t="s">
        <v>9</v>
      </c>
      <c r="D14" t="s">
        <v>12</v>
      </c>
      <c r="E14" t="s">
        <v>24</v>
      </c>
      <c r="F14" t="s">
        <v>41</v>
      </c>
    </row>
    <row r="15" spans="1:6" x14ac:dyDescent="0.3">
      <c r="A15" s="1">
        <v>43580</v>
      </c>
      <c r="B15" t="s">
        <v>2</v>
      </c>
      <c r="C15" t="s">
        <v>8</v>
      </c>
      <c r="D15" t="s">
        <v>12</v>
      </c>
      <c r="E15" t="s">
        <v>24</v>
      </c>
      <c r="F15" t="s">
        <v>32</v>
      </c>
    </row>
    <row r="16" spans="1:6" x14ac:dyDescent="0.3">
      <c r="A16" s="1">
        <v>43580</v>
      </c>
      <c r="B16" t="s">
        <v>2</v>
      </c>
      <c r="C16" t="s">
        <v>10</v>
      </c>
      <c r="D16" t="s">
        <v>12</v>
      </c>
      <c r="E16" t="s">
        <v>24</v>
      </c>
      <c r="F16" t="s">
        <v>33</v>
      </c>
    </row>
    <row r="17" spans="1:6" x14ac:dyDescent="0.3">
      <c r="A17" s="1">
        <v>43584</v>
      </c>
      <c r="B17" t="s">
        <v>1</v>
      </c>
      <c r="C17" t="s">
        <v>5</v>
      </c>
      <c r="D17" t="s">
        <v>19</v>
      </c>
      <c r="E17" t="s">
        <v>24</v>
      </c>
      <c r="F17" t="s">
        <v>66</v>
      </c>
    </row>
    <row r="18" spans="1:6" x14ac:dyDescent="0.3">
      <c r="A18" s="1">
        <v>43602</v>
      </c>
      <c r="B18" t="s">
        <v>1</v>
      </c>
      <c r="C18" t="s">
        <v>5</v>
      </c>
      <c r="D18" t="s">
        <v>17</v>
      </c>
      <c r="E18" t="s">
        <v>23</v>
      </c>
      <c r="F18" t="s">
        <v>61</v>
      </c>
    </row>
    <row r="19" spans="1:6" x14ac:dyDescent="0.3">
      <c r="A19" s="1">
        <v>43606</v>
      </c>
      <c r="B19" t="s">
        <v>1</v>
      </c>
      <c r="C19" t="s">
        <v>7</v>
      </c>
      <c r="D19" t="s">
        <v>14</v>
      </c>
      <c r="E19" t="s">
        <v>24</v>
      </c>
    </row>
    <row r="20" spans="1:6" x14ac:dyDescent="0.3">
      <c r="A20" s="1">
        <v>43607</v>
      </c>
      <c r="B20" t="s">
        <v>2</v>
      </c>
      <c r="C20" t="s">
        <v>10</v>
      </c>
      <c r="D20" t="s">
        <v>19</v>
      </c>
      <c r="E20" t="s">
        <v>24</v>
      </c>
      <c r="F20" t="s">
        <v>67</v>
      </c>
    </row>
    <row r="21" spans="1:6" x14ac:dyDescent="0.3">
      <c r="A21" s="1">
        <v>43615</v>
      </c>
      <c r="B21" t="s">
        <v>1</v>
      </c>
      <c r="C21" t="s">
        <v>7</v>
      </c>
      <c r="D21" t="s">
        <v>14</v>
      </c>
      <c r="E21" t="s">
        <v>24</v>
      </c>
    </row>
    <row r="22" spans="1:6" x14ac:dyDescent="0.3">
      <c r="A22" s="1">
        <v>43620</v>
      </c>
      <c r="B22" t="s">
        <v>1</v>
      </c>
      <c r="C22" t="s">
        <v>7</v>
      </c>
      <c r="D22" t="s">
        <v>14</v>
      </c>
      <c r="E22" t="s">
        <v>24</v>
      </c>
    </row>
    <row r="23" spans="1:6" x14ac:dyDescent="0.3">
      <c r="A23" s="1">
        <v>43626</v>
      </c>
      <c r="B23" t="s">
        <v>1</v>
      </c>
      <c r="C23" t="s">
        <v>7</v>
      </c>
      <c r="D23" t="s">
        <v>14</v>
      </c>
      <c r="E23" t="s">
        <v>24</v>
      </c>
    </row>
    <row r="24" spans="1:6" x14ac:dyDescent="0.3">
      <c r="A24" s="1">
        <v>43633</v>
      </c>
      <c r="B24" t="s">
        <v>1</v>
      </c>
      <c r="C24" t="s">
        <v>7</v>
      </c>
      <c r="D24" t="s">
        <v>14</v>
      </c>
      <c r="E24" t="s">
        <v>24</v>
      </c>
    </row>
    <row r="25" spans="1:6" x14ac:dyDescent="0.3">
      <c r="A25" s="1">
        <v>43634</v>
      </c>
      <c r="B25" t="s">
        <v>1</v>
      </c>
      <c r="C25" t="s">
        <v>35</v>
      </c>
      <c r="D25" t="s">
        <v>19</v>
      </c>
      <c r="E25" t="s">
        <v>24</v>
      </c>
      <c r="F25" t="s">
        <v>68</v>
      </c>
    </row>
    <row r="26" spans="1:6" x14ac:dyDescent="0.3">
      <c r="A26" s="1">
        <v>43640</v>
      </c>
      <c r="B26" t="s">
        <v>1</v>
      </c>
      <c r="C26" t="s">
        <v>5</v>
      </c>
      <c r="D26" t="s">
        <v>19</v>
      </c>
      <c r="E26" t="s">
        <v>24</v>
      </c>
      <c r="F26" t="s">
        <v>69</v>
      </c>
    </row>
    <row r="27" spans="1:6" x14ac:dyDescent="0.3">
      <c r="A27" s="1">
        <v>43644</v>
      </c>
      <c r="B27" t="s">
        <v>1</v>
      </c>
      <c r="C27" t="s">
        <v>5</v>
      </c>
      <c r="D27" t="s">
        <v>12</v>
      </c>
      <c r="E27" t="s">
        <v>24</v>
      </c>
      <c r="F27" t="s">
        <v>34</v>
      </c>
    </row>
    <row r="28" spans="1:6" x14ac:dyDescent="0.3">
      <c r="A28" s="1">
        <v>43644</v>
      </c>
      <c r="B28" t="s">
        <v>2</v>
      </c>
      <c r="C28" t="s">
        <v>8</v>
      </c>
      <c r="D28" t="s">
        <v>12</v>
      </c>
      <c r="E28" t="s">
        <v>26</v>
      </c>
      <c r="F28" t="s">
        <v>28</v>
      </c>
    </row>
    <row r="29" spans="1:6" x14ac:dyDescent="0.3">
      <c r="A29" s="1">
        <v>43644</v>
      </c>
      <c r="B29" t="s">
        <v>2</v>
      </c>
      <c r="C29" t="s">
        <v>8</v>
      </c>
      <c r="D29" t="s">
        <v>12</v>
      </c>
      <c r="E29" t="s">
        <v>26</v>
      </c>
      <c r="F29" t="s">
        <v>36</v>
      </c>
    </row>
    <row r="30" spans="1:6" x14ac:dyDescent="0.3">
      <c r="A30" s="1">
        <v>43644</v>
      </c>
      <c r="B30" t="s">
        <v>2</v>
      </c>
      <c r="C30" t="s">
        <v>8</v>
      </c>
      <c r="D30" t="s">
        <v>12</v>
      </c>
      <c r="E30" t="s">
        <v>26</v>
      </c>
      <c r="F30" t="s">
        <v>43</v>
      </c>
    </row>
    <row r="31" spans="1:6" x14ac:dyDescent="0.3">
      <c r="A31" s="1">
        <v>43644</v>
      </c>
      <c r="B31" t="s">
        <v>2</v>
      </c>
      <c r="C31" t="s">
        <v>8</v>
      </c>
      <c r="D31" t="s">
        <v>12</v>
      </c>
      <c r="E31" t="s">
        <v>26</v>
      </c>
      <c r="F31" t="s">
        <v>43</v>
      </c>
    </row>
    <row r="32" spans="1:6" x14ac:dyDescent="0.3">
      <c r="A32" s="1">
        <v>43644</v>
      </c>
      <c r="B32" t="s">
        <v>2</v>
      </c>
      <c r="C32" t="s">
        <v>8</v>
      </c>
      <c r="D32" t="s">
        <v>12</v>
      </c>
      <c r="E32" t="s">
        <v>26</v>
      </c>
      <c r="F32" t="s">
        <v>43</v>
      </c>
    </row>
    <row r="33" spans="1:6" x14ac:dyDescent="0.3">
      <c r="A33" s="1">
        <v>43644</v>
      </c>
      <c r="B33" t="s">
        <v>2</v>
      </c>
      <c r="C33" t="s">
        <v>8</v>
      </c>
      <c r="D33" t="s">
        <v>12</v>
      </c>
      <c r="E33" t="s">
        <v>26</v>
      </c>
      <c r="F33" t="s">
        <v>43</v>
      </c>
    </row>
    <row r="34" spans="1:6" x14ac:dyDescent="0.3">
      <c r="A34" s="1">
        <v>43647</v>
      </c>
      <c r="B34" t="s">
        <v>1</v>
      </c>
      <c r="C34" t="s">
        <v>7</v>
      </c>
      <c r="D34" t="s">
        <v>14</v>
      </c>
      <c r="E34" t="s">
        <v>24</v>
      </c>
    </row>
    <row r="35" spans="1:6" x14ac:dyDescent="0.3">
      <c r="A35" s="1">
        <v>43654</v>
      </c>
      <c r="B35" t="s">
        <v>1</v>
      </c>
      <c r="C35" t="s">
        <v>7</v>
      </c>
      <c r="D35" t="s">
        <v>14</v>
      </c>
      <c r="E35" t="s">
        <v>24</v>
      </c>
    </row>
    <row r="36" spans="1:6" x14ac:dyDescent="0.3">
      <c r="A36" s="1">
        <v>43661</v>
      </c>
      <c r="B36" t="s">
        <v>1</v>
      </c>
      <c r="C36" t="s">
        <v>7</v>
      </c>
      <c r="D36" t="s">
        <v>14</v>
      </c>
      <c r="E36" t="s">
        <v>24</v>
      </c>
    </row>
    <row r="37" spans="1:6" x14ac:dyDescent="0.3">
      <c r="A37" s="1">
        <v>43663</v>
      </c>
      <c r="B37" t="s">
        <v>1</v>
      </c>
      <c r="C37" t="s">
        <v>5</v>
      </c>
      <c r="D37" t="s">
        <v>15</v>
      </c>
      <c r="E37" t="s">
        <v>23</v>
      </c>
      <c r="F37" t="s">
        <v>34</v>
      </c>
    </row>
    <row r="38" spans="1:6" x14ac:dyDescent="0.3">
      <c r="A38" s="1">
        <v>43665</v>
      </c>
      <c r="B38" t="s">
        <v>1</v>
      </c>
      <c r="C38" t="s">
        <v>6</v>
      </c>
      <c r="D38" t="s">
        <v>13</v>
      </c>
      <c r="E38" t="s">
        <v>23</v>
      </c>
    </row>
    <row r="39" spans="1:6" x14ac:dyDescent="0.3">
      <c r="A39" s="1">
        <v>43665</v>
      </c>
      <c r="B39" t="s">
        <v>2</v>
      </c>
      <c r="C39" t="s">
        <v>8</v>
      </c>
      <c r="D39" t="s">
        <v>19</v>
      </c>
      <c r="E39" t="s">
        <v>24</v>
      </c>
      <c r="F39" t="s">
        <v>70</v>
      </c>
    </row>
    <row r="40" spans="1:6" x14ac:dyDescent="0.3">
      <c r="A40" s="1">
        <v>43668</v>
      </c>
      <c r="B40" t="s">
        <v>1</v>
      </c>
      <c r="C40" t="s">
        <v>6</v>
      </c>
      <c r="D40" t="s">
        <v>13</v>
      </c>
      <c r="E40" t="s">
        <v>23</v>
      </c>
    </row>
    <row r="41" spans="1:6" x14ac:dyDescent="0.3">
      <c r="A41" s="1">
        <v>43668</v>
      </c>
      <c r="B41" t="s">
        <v>1</v>
      </c>
      <c r="C41" t="s">
        <v>7</v>
      </c>
      <c r="D41" t="s">
        <v>14</v>
      </c>
      <c r="E41" t="s">
        <v>24</v>
      </c>
    </row>
    <row r="42" spans="1:6" x14ac:dyDescent="0.3">
      <c r="A42" s="1">
        <v>43668</v>
      </c>
      <c r="B42" t="s">
        <v>2</v>
      </c>
      <c r="C42" t="s">
        <v>10</v>
      </c>
      <c r="D42" t="s">
        <v>19</v>
      </c>
      <c r="E42" t="s">
        <v>24</v>
      </c>
      <c r="F42" t="s">
        <v>71</v>
      </c>
    </row>
    <row r="43" spans="1:6" x14ac:dyDescent="0.3">
      <c r="A43" s="1">
        <v>43672</v>
      </c>
      <c r="B43" t="s">
        <v>1</v>
      </c>
      <c r="C43" t="s">
        <v>6</v>
      </c>
      <c r="D43" t="s">
        <v>13</v>
      </c>
      <c r="E43" t="s">
        <v>23</v>
      </c>
    </row>
    <row r="44" spans="1:6" x14ac:dyDescent="0.3">
      <c r="A44" s="1">
        <v>43677</v>
      </c>
      <c r="B44" t="s">
        <v>1</v>
      </c>
      <c r="C44" t="s">
        <v>6</v>
      </c>
      <c r="D44" t="s">
        <v>13</v>
      </c>
      <c r="E44" t="s">
        <v>23</v>
      </c>
    </row>
    <row r="45" spans="1:6" x14ac:dyDescent="0.3">
      <c r="A45" s="1">
        <v>43679</v>
      </c>
      <c r="B45" t="s">
        <v>1</v>
      </c>
      <c r="C45" t="s">
        <v>6</v>
      </c>
      <c r="D45" t="s">
        <v>13</v>
      </c>
      <c r="E45" t="s">
        <v>23</v>
      </c>
    </row>
    <row r="46" spans="1:6" x14ac:dyDescent="0.3">
      <c r="A46" s="1">
        <v>43682</v>
      </c>
      <c r="B46" t="s">
        <v>1</v>
      </c>
      <c r="C46" t="s">
        <v>6</v>
      </c>
      <c r="D46" t="s">
        <v>13</v>
      </c>
      <c r="E46" t="s">
        <v>23</v>
      </c>
    </row>
    <row r="47" spans="1:6" x14ac:dyDescent="0.3">
      <c r="A47" s="1">
        <v>43682</v>
      </c>
      <c r="B47" t="s">
        <v>1</v>
      </c>
      <c r="C47" t="s">
        <v>7</v>
      </c>
      <c r="D47" t="s">
        <v>14</v>
      </c>
      <c r="E47" t="s">
        <v>24</v>
      </c>
    </row>
    <row r="48" spans="1:6" x14ac:dyDescent="0.3">
      <c r="A48" s="1">
        <v>43686</v>
      </c>
      <c r="B48" t="s">
        <v>1</v>
      </c>
      <c r="C48" t="s">
        <v>6</v>
      </c>
      <c r="D48" t="s">
        <v>13</v>
      </c>
      <c r="E48" t="s">
        <v>23</v>
      </c>
    </row>
    <row r="49" spans="1:6" x14ac:dyDescent="0.3">
      <c r="A49" s="1">
        <v>43689</v>
      </c>
      <c r="B49" t="s">
        <v>1</v>
      </c>
      <c r="C49" t="s">
        <v>6</v>
      </c>
      <c r="D49" t="s">
        <v>13</v>
      </c>
      <c r="E49" t="s">
        <v>23</v>
      </c>
    </row>
    <row r="50" spans="1:6" x14ac:dyDescent="0.3">
      <c r="A50" s="1">
        <v>43689</v>
      </c>
      <c r="B50" t="s">
        <v>1</v>
      </c>
      <c r="C50" t="s">
        <v>7</v>
      </c>
      <c r="D50" t="s">
        <v>14</v>
      </c>
      <c r="E50" t="s">
        <v>24</v>
      </c>
    </row>
    <row r="51" spans="1:6" x14ac:dyDescent="0.3">
      <c r="A51" s="1">
        <v>43693</v>
      </c>
      <c r="B51" t="s">
        <v>1</v>
      </c>
      <c r="C51" t="s">
        <v>6</v>
      </c>
      <c r="D51" t="s">
        <v>13</v>
      </c>
      <c r="E51" t="s">
        <v>23</v>
      </c>
    </row>
    <row r="52" spans="1:6" x14ac:dyDescent="0.3">
      <c r="A52" s="1">
        <v>43696</v>
      </c>
      <c r="B52" t="s">
        <v>1</v>
      </c>
      <c r="C52" t="s">
        <v>5</v>
      </c>
      <c r="D52" t="s">
        <v>19</v>
      </c>
      <c r="E52" t="s">
        <v>24</v>
      </c>
      <c r="F52" t="s">
        <v>72</v>
      </c>
    </row>
    <row r="53" spans="1:6" x14ac:dyDescent="0.3">
      <c r="A53" s="1">
        <v>43703</v>
      </c>
      <c r="B53" t="s">
        <v>1</v>
      </c>
      <c r="C53" t="s">
        <v>7</v>
      </c>
      <c r="D53" t="s">
        <v>14</v>
      </c>
      <c r="E53" t="s">
        <v>24</v>
      </c>
    </row>
    <row r="54" spans="1:6" x14ac:dyDescent="0.3">
      <c r="A54" s="1">
        <v>43711</v>
      </c>
      <c r="B54" t="s">
        <v>1</v>
      </c>
      <c r="C54" t="s">
        <v>7</v>
      </c>
      <c r="D54" t="s">
        <v>14</v>
      </c>
      <c r="E54" t="s">
        <v>24</v>
      </c>
    </row>
    <row r="55" spans="1:6" x14ac:dyDescent="0.3">
      <c r="A55" s="1">
        <v>43714</v>
      </c>
      <c r="B55" t="s">
        <v>1</v>
      </c>
      <c r="C55" t="s">
        <v>6</v>
      </c>
      <c r="D55" t="s">
        <v>13</v>
      </c>
      <c r="E55" t="s">
        <v>23</v>
      </c>
    </row>
    <row r="56" spans="1:6" x14ac:dyDescent="0.3">
      <c r="A56" s="1">
        <v>43717</v>
      </c>
      <c r="B56" t="s">
        <v>1</v>
      </c>
      <c r="C56" t="s">
        <v>7</v>
      </c>
      <c r="D56" t="s">
        <v>14</v>
      </c>
      <c r="E56" t="s">
        <v>24</v>
      </c>
    </row>
    <row r="57" spans="1:6" x14ac:dyDescent="0.3">
      <c r="A57" s="1">
        <v>43724</v>
      </c>
      <c r="B57" t="s">
        <v>1</v>
      </c>
      <c r="C57" t="s">
        <v>7</v>
      </c>
      <c r="D57" t="s">
        <v>14</v>
      </c>
      <c r="E57" t="s">
        <v>24</v>
      </c>
    </row>
    <row r="58" spans="1:6" x14ac:dyDescent="0.3">
      <c r="A58" s="1">
        <v>43731</v>
      </c>
      <c r="B58" t="s">
        <v>1</v>
      </c>
      <c r="C58" t="s">
        <v>7</v>
      </c>
      <c r="D58" t="s">
        <v>14</v>
      </c>
      <c r="E58" t="s">
        <v>24</v>
      </c>
    </row>
    <row r="59" spans="1:6" x14ac:dyDescent="0.3">
      <c r="A59" s="1">
        <v>43732</v>
      </c>
      <c r="B59" t="s">
        <v>1</v>
      </c>
      <c r="C59" t="s">
        <v>5</v>
      </c>
      <c r="D59" t="s">
        <v>12</v>
      </c>
      <c r="E59" t="s">
        <v>24</v>
      </c>
      <c r="F59" t="s">
        <v>44</v>
      </c>
    </row>
    <row r="60" spans="1:6" x14ac:dyDescent="0.3">
      <c r="A60" s="1">
        <v>43732</v>
      </c>
      <c r="B60" t="s">
        <v>2</v>
      </c>
      <c r="C60" t="s">
        <v>8</v>
      </c>
      <c r="D60" t="s">
        <v>12</v>
      </c>
      <c r="E60" t="s">
        <v>24</v>
      </c>
      <c r="F60" t="s">
        <v>32</v>
      </c>
    </row>
    <row r="61" spans="1:6" x14ac:dyDescent="0.3">
      <c r="A61" s="1">
        <v>43732</v>
      </c>
      <c r="B61" t="s">
        <v>2</v>
      </c>
      <c r="C61" t="s">
        <v>8</v>
      </c>
      <c r="D61" t="s">
        <v>12</v>
      </c>
      <c r="E61" t="s">
        <v>24</v>
      </c>
      <c r="F61" t="s">
        <v>36</v>
      </c>
    </row>
    <row r="62" spans="1:6" x14ac:dyDescent="0.3">
      <c r="A62" s="1">
        <v>43732</v>
      </c>
      <c r="B62" t="s">
        <v>2</v>
      </c>
      <c r="C62" t="s">
        <v>8</v>
      </c>
      <c r="D62" t="s">
        <v>12</v>
      </c>
      <c r="E62" t="s">
        <v>24</v>
      </c>
      <c r="F62" t="s">
        <v>45</v>
      </c>
    </row>
    <row r="63" spans="1:6" x14ac:dyDescent="0.3">
      <c r="A63" s="1">
        <v>43732</v>
      </c>
      <c r="B63" t="s">
        <v>2</v>
      </c>
      <c r="C63" t="s">
        <v>8</v>
      </c>
      <c r="D63" t="s">
        <v>12</v>
      </c>
      <c r="E63" t="s">
        <v>24</v>
      </c>
      <c r="F63" t="s">
        <v>46</v>
      </c>
    </row>
    <row r="64" spans="1:6" x14ac:dyDescent="0.3">
      <c r="A64" s="1">
        <v>43732</v>
      </c>
      <c r="B64" t="s">
        <v>2</v>
      </c>
      <c r="C64" t="s">
        <v>8</v>
      </c>
      <c r="D64" t="s">
        <v>12</v>
      </c>
      <c r="E64" t="s">
        <v>26</v>
      </c>
      <c r="F64" t="s">
        <v>28</v>
      </c>
    </row>
    <row r="65" spans="1:6" x14ac:dyDescent="0.3">
      <c r="A65" s="1">
        <v>43738</v>
      </c>
      <c r="B65" t="s">
        <v>1</v>
      </c>
      <c r="C65" t="s">
        <v>7</v>
      </c>
      <c r="D65" t="s">
        <v>14</v>
      </c>
      <c r="E65" t="s">
        <v>24</v>
      </c>
    </row>
    <row r="66" spans="1:6" x14ac:dyDescent="0.3">
      <c r="A66" s="1">
        <v>43739</v>
      </c>
      <c r="B66" t="s">
        <v>2</v>
      </c>
      <c r="C66" t="s">
        <v>10</v>
      </c>
      <c r="D66" t="s">
        <v>19</v>
      </c>
      <c r="E66" t="s">
        <v>24</v>
      </c>
      <c r="F66" t="s">
        <v>67</v>
      </c>
    </row>
    <row r="67" spans="1:6" x14ac:dyDescent="0.3">
      <c r="A67" s="1">
        <v>43739</v>
      </c>
      <c r="B67" t="s">
        <v>2</v>
      </c>
      <c r="C67" t="s">
        <v>8</v>
      </c>
      <c r="D67" t="s">
        <v>19</v>
      </c>
      <c r="E67" t="s">
        <v>24</v>
      </c>
      <c r="F67" t="s">
        <v>32</v>
      </c>
    </row>
    <row r="68" spans="1:6" x14ac:dyDescent="0.3">
      <c r="A68" s="1">
        <v>43739</v>
      </c>
      <c r="B68" t="s">
        <v>1</v>
      </c>
      <c r="C68" t="s">
        <v>5</v>
      </c>
      <c r="D68" t="s">
        <v>19</v>
      </c>
      <c r="E68" t="s">
        <v>24</v>
      </c>
      <c r="F68" t="s">
        <v>73</v>
      </c>
    </row>
    <row r="69" spans="1:6" x14ac:dyDescent="0.3">
      <c r="A69" s="1">
        <v>43745</v>
      </c>
      <c r="B69" t="s">
        <v>1</v>
      </c>
      <c r="C69" t="s">
        <v>7</v>
      </c>
      <c r="D69" t="s">
        <v>14</v>
      </c>
      <c r="E69" t="s">
        <v>24</v>
      </c>
    </row>
    <row r="70" spans="1:6" x14ac:dyDescent="0.3">
      <c r="A70" s="1">
        <v>43746</v>
      </c>
      <c r="B70" t="s">
        <v>1</v>
      </c>
      <c r="C70" t="s">
        <v>5</v>
      </c>
      <c r="D70" t="s">
        <v>12</v>
      </c>
      <c r="E70" t="s">
        <v>24</v>
      </c>
      <c r="F70" t="s">
        <v>47</v>
      </c>
    </row>
    <row r="71" spans="1:6" x14ac:dyDescent="0.3">
      <c r="A71" s="1">
        <v>43747</v>
      </c>
      <c r="B71" t="s">
        <v>1</v>
      </c>
      <c r="C71" t="s">
        <v>5</v>
      </c>
      <c r="D71" t="s">
        <v>15</v>
      </c>
      <c r="E71" t="s">
        <v>23</v>
      </c>
      <c r="F71" t="s">
        <v>48</v>
      </c>
    </row>
    <row r="72" spans="1:6" x14ac:dyDescent="0.3">
      <c r="A72" s="1">
        <v>43752</v>
      </c>
      <c r="B72" t="s">
        <v>1</v>
      </c>
      <c r="C72" t="s">
        <v>7</v>
      </c>
      <c r="D72" t="s">
        <v>14</v>
      </c>
      <c r="E72" t="s">
        <v>24</v>
      </c>
    </row>
    <row r="73" spans="1:6" x14ac:dyDescent="0.3">
      <c r="A73" s="1">
        <v>43755</v>
      </c>
      <c r="B73" t="s">
        <v>1</v>
      </c>
      <c r="C73" t="s">
        <v>5</v>
      </c>
      <c r="D73" t="s">
        <v>16</v>
      </c>
      <c r="E73" t="s">
        <v>23</v>
      </c>
      <c r="F73" t="s">
        <v>49</v>
      </c>
    </row>
    <row r="74" spans="1:6" x14ac:dyDescent="0.3">
      <c r="A74" s="1">
        <v>43755</v>
      </c>
      <c r="B74" t="s">
        <v>2</v>
      </c>
      <c r="C74" t="s">
        <v>9</v>
      </c>
      <c r="D74" t="s">
        <v>16</v>
      </c>
      <c r="E74" t="s">
        <v>23</v>
      </c>
      <c r="F74" t="s">
        <v>50</v>
      </c>
    </row>
    <row r="75" spans="1:6" x14ac:dyDescent="0.3">
      <c r="A75" s="1">
        <v>43755</v>
      </c>
      <c r="B75" t="s">
        <v>2</v>
      </c>
      <c r="C75" t="s">
        <v>8</v>
      </c>
      <c r="D75" t="s">
        <v>16</v>
      </c>
      <c r="E75" t="s">
        <v>23</v>
      </c>
      <c r="F75" t="s">
        <v>51</v>
      </c>
    </row>
    <row r="76" spans="1:6" x14ac:dyDescent="0.3">
      <c r="A76" s="1">
        <v>43755</v>
      </c>
      <c r="B76" t="s">
        <v>2</v>
      </c>
      <c r="C76" t="s">
        <v>8</v>
      </c>
      <c r="D76" t="s">
        <v>16</v>
      </c>
      <c r="E76" t="s">
        <v>23</v>
      </c>
      <c r="F76" t="s">
        <v>52</v>
      </c>
    </row>
    <row r="77" spans="1:6" x14ac:dyDescent="0.3">
      <c r="A77" s="1">
        <v>43755</v>
      </c>
      <c r="B77" t="s">
        <v>2</v>
      </c>
      <c r="C77" t="s">
        <v>8</v>
      </c>
      <c r="D77" t="s">
        <v>16</v>
      </c>
      <c r="E77" t="s">
        <v>23</v>
      </c>
      <c r="F77" t="s">
        <v>53</v>
      </c>
    </row>
    <row r="78" spans="1:6" x14ac:dyDescent="0.3">
      <c r="A78" s="1">
        <v>43755</v>
      </c>
      <c r="B78" t="s">
        <v>2</v>
      </c>
      <c r="C78" t="s">
        <v>8</v>
      </c>
      <c r="D78" t="s">
        <v>16</v>
      </c>
      <c r="E78" t="s">
        <v>23</v>
      </c>
      <c r="F78" t="s">
        <v>54</v>
      </c>
    </row>
    <row r="79" spans="1:6" x14ac:dyDescent="0.3">
      <c r="A79" s="1">
        <v>43755</v>
      </c>
      <c r="B79" t="s">
        <v>2</v>
      </c>
      <c r="C79" t="s">
        <v>8</v>
      </c>
      <c r="D79" t="s">
        <v>16</v>
      </c>
      <c r="E79" t="s">
        <v>23</v>
      </c>
      <c r="F79" t="s">
        <v>55</v>
      </c>
    </row>
    <row r="80" spans="1:6" x14ac:dyDescent="0.3">
      <c r="A80" s="1">
        <v>43759</v>
      </c>
      <c r="B80" t="s">
        <v>1</v>
      </c>
      <c r="C80" t="s">
        <v>7</v>
      </c>
      <c r="D80" t="s">
        <v>14</v>
      </c>
      <c r="E80" t="s">
        <v>24</v>
      </c>
    </row>
    <row r="81" spans="1:6" x14ac:dyDescent="0.3">
      <c r="A81" s="1">
        <v>43762</v>
      </c>
      <c r="B81" t="s">
        <v>1</v>
      </c>
      <c r="C81" t="s">
        <v>5</v>
      </c>
      <c r="D81" t="s">
        <v>17</v>
      </c>
      <c r="E81" t="s">
        <v>23</v>
      </c>
      <c r="F81" t="s">
        <v>56</v>
      </c>
    </row>
    <row r="82" spans="1:6" x14ac:dyDescent="0.3">
      <c r="A82" s="1">
        <v>43766</v>
      </c>
      <c r="B82" t="s">
        <v>1</v>
      </c>
      <c r="C82" t="s">
        <v>7</v>
      </c>
      <c r="D82" t="s">
        <v>14</v>
      </c>
      <c r="E82" t="s">
        <v>24</v>
      </c>
    </row>
    <row r="83" spans="1:6" x14ac:dyDescent="0.3">
      <c r="A83" s="1">
        <v>43768</v>
      </c>
      <c r="B83" t="s">
        <v>1</v>
      </c>
      <c r="C83" t="s">
        <v>5</v>
      </c>
      <c r="D83" t="s">
        <v>20</v>
      </c>
      <c r="E83" t="s">
        <v>23</v>
      </c>
    </row>
    <row r="84" spans="1:6" x14ac:dyDescent="0.3">
      <c r="A84" s="1">
        <v>43773</v>
      </c>
      <c r="B84" t="s">
        <v>1</v>
      </c>
      <c r="C84" t="s">
        <v>7</v>
      </c>
      <c r="D84" t="s">
        <v>14</v>
      </c>
      <c r="E84" t="s">
        <v>24</v>
      </c>
    </row>
    <row r="85" spans="1:6" x14ac:dyDescent="0.3">
      <c r="A85" s="1">
        <v>43774</v>
      </c>
      <c r="B85" t="s">
        <v>2</v>
      </c>
      <c r="C85" t="s">
        <v>8</v>
      </c>
      <c r="D85" t="s">
        <v>19</v>
      </c>
      <c r="E85" t="s">
        <v>24</v>
      </c>
      <c r="F85" t="s">
        <v>32</v>
      </c>
    </row>
    <row r="86" spans="1:6" x14ac:dyDescent="0.3">
      <c r="A86" s="1">
        <v>43774</v>
      </c>
      <c r="B86" t="s">
        <v>1</v>
      </c>
      <c r="C86" t="s">
        <v>5</v>
      </c>
      <c r="D86" t="s">
        <v>19</v>
      </c>
      <c r="E86" t="s">
        <v>24</v>
      </c>
      <c r="F86" t="s">
        <v>74</v>
      </c>
    </row>
    <row r="87" spans="1:6" x14ac:dyDescent="0.3">
      <c r="A87" s="1">
        <v>43777</v>
      </c>
      <c r="B87" t="s">
        <v>2</v>
      </c>
      <c r="C87" t="s">
        <v>10</v>
      </c>
      <c r="D87" t="s">
        <v>17</v>
      </c>
      <c r="E87" t="s">
        <v>23</v>
      </c>
      <c r="F87" t="s">
        <v>57</v>
      </c>
    </row>
    <row r="88" spans="1:6" x14ac:dyDescent="0.3">
      <c r="A88" s="1">
        <v>43780</v>
      </c>
      <c r="B88" t="s">
        <v>1</v>
      </c>
      <c r="C88" t="s">
        <v>5</v>
      </c>
      <c r="D88" t="s">
        <v>12</v>
      </c>
      <c r="E88" t="s">
        <v>24</v>
      </c>
      <c r="F88" t="s">
        <v>58</v>
      </c>
    </row>
    <row r="89" spans="1:6" x14ac:dyDescent="0.3">
      <c r="A89" s="1">
        <v>43780</v>
      </c>
      <c r="B89" t="s">
        <v>1</v>
      </c>
      <c r="C89" t="s">
        <v>7</v>
      </c>
      <c r="D89" t="s">
        <v>14</v>
      </c>
      <c r="E89" t="s">
        <v>24</v>
      </c>
    </row>
    <row r="90" spans="1:6" x14ac:dyDescent="0.3">
      <c r="A90" s="1">
        <v>43787</v>
      </c>
      <c r="B90" t="s">
        <v>1</v>
      </c>
      <c r="C90" t="s">
        <v>7</v>
      </c>
      <c r="D90" t="s">
        <v>14</v>
      </c>
      <c r="E90" t="s">
        <v>24</v>
      </c>
    </row>
    <row r="91" spans="1:6" x14ac:dyDescent="0.3">
      <c r="A91" s="1">
        <v>43788</v>
      </c>
      <c r="B91" t="s">
        <v>1</v>
      </c>
      <c r="C91" t="s">
        <v>5</v>
      </c>
      <c r="D91" t="s">
        <v>18</v>
      </c>
      <c r="E91" t="s">
        <v>25</v>
      </c>
      <c r="F91" t="s">
        <v>59</v>
      </c>
    </row>
    <row r="92" spans="1:6" x14ac:dyDescent="0.3">
      <c r="A92" s="1">
        <v>43794</v>
      </c>
      <c r="B92" t="s">
        <v>1</v>
      </c>
      <c r="C92" t="s">
        <v>7</v>
      </c>
      <c r="D92" t="s">
        <v>14</v>
      </c>
      <c r="E92" t="s">
        <v>24</v>
      </c>
    </row>
    <row r="93" spans="1:6" x14ac:dyDescent="0.3">
      <c r="A93" s="1">
        <v>43801</v>
      </c>
      <c r="B93" t="s">
        <v>1</v>
      </c>
      <c r="C93" t="s">
        <v>7</v>
      </c>
      <c r="D93" t="s">
        <v>14</v>
      </c>
      <c r="E93" t="s">
        <v>24</v>
      </c>
    </row>
    <row r="94" spans="1:6" x14ac:dyDescent="0.3">
      <c r="A94" s="1">
        <v>43802</v>
      </c>
      <c r="B94" t="s">
        <v>1</v>
      </c>
      <c r="C94" t="s">
        <v>5</v>
      </c>
      <c r="D94" t="s">
        <v>19</v>
      </c>
      <c r="E94" t="s">
        <v>24</v>
      </c>
      <c r="F94" t="s">
        <v>65</v>
      </c>
    </row>
    <row r="95" spans="1:6" x14ac:dyDescent="0.3">
      <c r="A95" s="1">
        <v>43802</v>
      </c>
      <c r="B95" t="s">
        <v>1</v>
      </c>
      <c r="C95" t="s">
        <v>5</v>
      </c>
      <c r="D95" t="s">
        <v>20</v>
      </c>
      <c r="E95" t="s">
        <v>23</v>
      </c>
    </row>
    <row r="96" spans="1:6" x14ac:dyDescent="0.3">
      <c r="A96" s="1">
        <v>43808</v>
      </c>
      <c r="B96" t="s">
        <v>1</v>
      </c>
      <c r="C96" t="s">
        <v>5</v>
      </c>
      <c r="D96" t="s">
        <v>12</v>
      </c>
      <c r="E96" t="s">
        <v>24</v>
      </c>
    </row>
    <row r="97" spans="1:6" x14ac:dyDescent="0.3">
      <c r="A97" s="1">
        <v>43808</v>
      </c>
      <c r="B97" t="s">
        <v>2</v>
      </c>
      <c r="C97" t="s">
        <v>8</v>
      </c>
      <c r="D97" t="s">
        <v>12</v>
      </c>
      <c r="E97" t="s">
        <v>24</v>
      </c>
      <c r="F97" t="s">
        <v>36</v>
      </c>
    </row>
    <row r="98" spans="1:6" x14ac:dyDescent="0.3">
      <c r="A98" s="1">
        <v>43808</v>
      </c>
      <c r="B98" t="s">
        <v>2</v>
      </c>
      <c r="C98" t="s">
        <v>8</v>
      </c>
      <c r="D98" t="s">
        <v>12</v>
      </c>
      <c r="E98" t="s">
        <v>26</v>
      </c>
      <c r="F98" t="s">
        <v>28</v>
      </c>
    </row>
    <row r="99" spans="1:6" x14ac:dyDescent="0.3">
      <c r="A99" s="1">
        <v>43808</v>
      </c>
      <c r="B99" t="s">
        <v>2</v>
      </c>
      <c r="C99" t="s">
        <v>8</v>
      </c>
      <c r="D99" t="s">
        <v>12</v>
      </c>
      <c r="E99" t="s">
        <v>24</v>
      </c>
      <c r="F99" t="s">
        <v>32</v>
      </c>
    </row>
    <row r="100" spans="1:6" x14ac:dyDescent="0.3">
      <c r="A100" s="1">
        <v>43808</v>
      </c>
      <c r="B100" t="s">
        <v>2</v>
      </c>
      <c r="C100" t="s">
        <v>9</v>
      </c>
      <c r="D100" t="s">
        <v>12</v>
      </c>
      <c r="E100" t="s">
        <v>24</v>
      </c>
      <c r="F100" t="s">
        <v>60</v>
      </c>
    </row>
    <row r="101" spans="1:6" x14ac:dyDescent="0.3">
      <c r="A101" s="1">
        <v>43808</v>
      </c>
      <c r="B101" t="s">
        <v>1</v>
      </c>
      <c r="C101" t="s">
        <v>7</v>
      </c>
      <c r="D101" t="s">
        <v>14</v>
      </c>
      <c r="E101" t="s">
        <v>24</v>
      </c>
    </row>
    <row r="102" spans="1:6" x14ac:dyDescent="0.3">
      <c r="A102" s="1">
        <v>43815</v>
      </c>
      <c r="B102" t="s">
        <v>1</v>
      </c>
      <c r="C102" t="s">
        <v>7</v>
      </c>
      <c r="D102" t="s">
        <v>14</v>
      </c>
      <c r="E102" t="s">
        <v>24</v>
      </c>
    </row>
    <row r="103" spans="1:6" x14ac:dyDescent="0.3">
      <c r="A103" s="1">
        <v>43817</v>
      </c>
      <c r="B103" t="s">
        <v>1</v>
      </c>
      <c r="C103" t="s">
        <v>5</v>
      </c>
      <c r="D103" t="s">
        <v>19</v>
      </c>
      <c r="E103" t="s">
        <v>24</v>
      </c>
      <c r="F103" t="s">
        <v>62</v>
      </c>
    </row>
    <row r="104" spans="1:6" x14ac:dyDescent="0.3">
      <c r="A104" s="1">
        <v>43825</v>
      </c>
      <c r="B104" t="s">
        <v>1</v>
      </c>
      <c r="C104" t="s">
        <v>7</v>
      </c>
      <c r="D104" t="s">
        <v>14</v>
      </c>
      <c r="E104" t="s">
        <v>24</v>
      </c>
    </row>
    <row r="105" spans="1:6" x14ac:dyDescent="0.3">
      <c r="A105" s="1">
        <v>43830</v>
      </c>
      <c r="B105" t="s">
        <v>2</v>
      </c>
      <c r="C105" t="s">
        <v>10</v>
      </c>
      <c r="D105" t="s">
        <v>19</v>
      </c>
      <c r="E105" t="s">
        <v>24</v>
      </c>
      <c r="F105" t="s">
        <v>63</v>
      </c>
    </row>
  </sheetData>
  <autoFilter ref="A1:F105" xr:uid="{E19A7511-552D-4955-A68D-4E6C6E9F059C}">
    <sortState ref="A2:F105">
      <sortCondition ref="A1"/>
    </sortState>
  </autoFilter>
  <dataConsolidate/>
  <dataValidations count="1">
    <dataValidation type="date" allowBlank="1" showInputMessage="1" showErrorMessage="1" sqref="A1:A1048576" xr:uid="{1188FB7C-9A1C-4D4B-A3BC-D33D02B894D2}">
      <formula1>43466</formula1>
      <formula2>43830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E7A7377-C641-4FD8-AEE3-0AA1D39167B5}">
          <x14:formula1>
            <xm:f>'Data types'!$A$4:$A$11</xm:f>
          </x14:formula1>
          <xm:sqref>C1:C1048576</xm:sqref>
        </x14:dataValidation>
        <x14:dataValidation type="list" allowBlank="1" showInputMessage="1" showErrorMessage="1" xr:uid="{0CBCA16E-2DB5-473B-BA24-5653F3992940}">
          <x14:formula1>
            <xm:f>'Data types'!$A$13:$A$22</xm:f>
          </x14:formula1>
          <xm:sqref>D1:D1048576</xm:sqref>
        </x14:dataValidation>
        <x14:dataValidation type="list" allowBlank="1" showInputMessage="1" showErrorMessage="1" xr:uid="{0C00FF9F-546B-4618-B0C0-E8486B5301C1}">
          <x14:formula1>
            <xm:f>'Data types'!$A$24:$A$27</xm:f>
          </x14:formula1>
          <xm:sqref>E1:E1048576</xm:sqref>
        </x14:dataValidation>
        <x14:dataValidation type="list" allowBlank="1" showInputMessage="1" showErrorMessage="1" xr:uid="{5E519D1F-EFB5-47AB-8FA8-656C5DB55813}">
          <x14:formula1>
            <xm:f>'Data types'!$A$1:$A$2</xm:f>
          </x14:formula1>
          <xm:sqref>B1:B35 B41:B1048576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963E5-68F7-4C05-BB51-4D4A62315E9C}">
  <dimension ref="B2:AI78"/>
  <sheetViews>
    <sheetView tabSelected="1" zoomScale="110" zoomScaleNormal="110" workbookViewId="0">
      <selection activeCell="J79" sqref="J79"/>
    </sheetView>
  </sheetViews>
  <sheetFormatPr defaultRowHeight="14.4" x14ac:dyDescent="0.3"/>
  <cols>
    <col min="2" max="2" width="20.109375" bestFit="1" customWidth="1"/>
    <col min="3" max="3" width="13.5546875" bestFit="1" customWidth="1"/>
    <col min="4" max="4" width="19.88671875" bestFit="1" customWidth="1"/>
    <col min="5" max="5" width="33.33203125" customWidth="1"/>
    <col min="6" max="6" width="12.5546875" customWidth="1"/>
    <col min="7" max="7" width="12.6640625" customWidth="1"/>
    <col min="10" max="10" width="25.21875" customWidth="1"/>
    <col min="14" max="14" width="17.44140625" bestFit="1" customWidth="1"/>
    <col min="15" max="15" width="23.33203125" bestFit="1" customWidth="1"/>
  </cols>
  <sheetData>
    <row r="2" spans="2:35" x14ac:dyDescent="0.3">
      <c r="AI2" t="s">
        <v>97</v>
      </c>
    </row>
    <row r="3" spans="2:35" x14ac:dyDescent="0.3">
      <c r="B3" s="2" t="s">
        <v>76</v>
      </c>
      <c r="C3" t="s">
        <v>77</v>
      </c>
      <c r="E3" t="s">
        <v>94</v>
      </c>
      <c r="O3" t="s">
        <v>95</v>
      </c>
    </row>
    <row r="4" spans="2:35" x14ac:dyDescent="0.3">
      <c r="B4" s="3" t="s">
        <v>1</v>
      </c>
      <c r="C4" s="4">
        <v>63</v>
      </c>
      <c r="D4" t="s">
        <v>1</v>
      </c>
      <c r="E4">
        <v>63</v>
      </c>
      <c r="N4" s="5" t="s">
        <v>7</v>
      </c>
      <c r="O4" s="4">
        <v>29</v>
      </c>
    </row>
    <row r="5" spans="2:35" x14ac:dyDescent="0.3">
      <c r="B5" s="5" t="s">
        <v>7</v>
      </c>
      <c r="C5" s="4">
        <v>29</v>
      </c>
      <c r="D5" t="s">
        <v>2</v>
      </c>
      <c r="E5">
        <v>41</v>
      </c>
      <c r="N5" s="5" t="s">
        <v>5</v>
      </c>
      <c r="O5" s="4">
        <v>23</v>
      </c>
    </row>
    <row r="6" spans="2:35" x14ac:dyDescent="0.3">
      <c r="B6" s="5" t="s">
        <v>5</v>
      </c>
      <c r="C6" s="4">
        <v>23</v>
      </c>
      <c r="N6" s="5" t="s">
        <v>6</v>
      </c>
      <c r="O6" s="4">
        <v>10</v>
      </c>
    </row>
    <row r="7" spans="2:35" x14ac:dyDescent="0.3">
      <c r="B7" s="5" t="s">
        <v>6</v>
      </c>
      <c r="C7" s="4">
        <v>10</v>
      </c>
      <c r="N7" s="5" t="s">
        <v>35</v>
      </c>
      <c r="O7" s="4">
        <v>1</v>
      </c>
    </row>
    <row r="8" spans="2:35" x14ac:dyDescent="0.3">
      <c r="B8" s="5" t="s">
        <v>35</v>
      </c>
      <c r="C8" s="4">
        <v>1</v>
      </c>
    </row>
    <row r="9" spans="2:35" x14ac:dyDescent="0.3">
      <c r="B9" s="3" t="s">
        <v>2</v>
      </c>
      <c r="C9" s="4">
        <v>41</v>
      </c>
    </row>
    <row r="10" spans="2:35" x14ac:dyDescent="0.3">
      <c r="B10" s="5" t="s">
        <v>8</v>
      </c>
      <c r="C10" s="4">
        <v>26</v>
      </c>
    </row>
    <row r="11" spans="2:35" x14ac:dyDescent="0.3">
      <c r="B11" s="5" t="s">
        <v>10</v>
      </c>
      <c r="C11" s="4">
        <v>6</v>
      </c>
      <c r="O11" t="s">
        <v>96</v>
      </c>
    </row>
    <row r="12" spans="2:35" x14ac:dyDescent="0.3">
      <c r="B12" s="5" t="s">
        <v>21</v>
      </c>
      <c r="C12" s="4">
        <v>3</v>
      </c>
      <c r="N12" s="5" t="s">
        <v>8</v>
      </c>
      <c r="O12" s="4">
        <v>26</v>
      </c>
    </row>
    <row r="13" spans="2:35" x14ac:dyDescent="0.3">
      <c r="B13" s="5" t="s">
        <v>9</v>
      </c>
      <c r="C13" s="4">
        <v>6</v>
      </c>
      <c r="N13" s="5" t="s">
        <v>10</v>
      </c>
      <c r="O13" s="4">
        <v>6</v>
      </c>
    </row>
    <row r="14" spans="2:35" x14ac:dyDescent="0.3">
      <c r="B14" s="3" t="s">
        <v>75</v>
      </c>
      <c r="C14" s="4">
        <v>104</v>
      </c>
      <c r="N14" s="5" t="s">
        <v>9</v>
      </c>
      <c r="O14" s="4">
        <v>6</v>
      </c>
    </row>
    <row r="15" spans="2:35" x14ac:dyDescent="0.3">
      <c r="N15" s="5" t="s">
        <v>21</v>
      </c>
      <c r="O15" s="4">
        <v>3</v>
      </c>
    </row>
    <row r="16" spans="2:35" x14ac:dyDescent="0.3">
      <c r="N16" s="5"/>
      <c r="O16" s="4"/>
    </row>
    <row r="17" spans="2:15" x14ac:dyDescent="0.3">
      <c r="N17" s="5"/>
      <c r="O17" s="4"/>
    </row>
    <row r="18" spans="2:15" x14ac:dyDescent="0.3">
      <c r="N18" s="5"/>
      <c r="O18" s="4"/>
    </row>
    <row r="19" spans="2:15" x14ac:dyDescent="0.3">
      <c r="N19" s="5"/>
      <c r="O19" s="4"/>
    </row>
    <row r="20" spans="2:15" x14ac:dyDescent="0.3">
      <c r="N20" s="5"/>
      <c r="O20" s="4"/>
    </row>
    <row r="21" spans="2:15" x14ac:dyDescent="0.3">
      <c r="N21" s="5"/>
      <c r="O21" s="4"/>
    </row>
    <row r="22" spans="2:15" x14ac:dyDescent="0.3">
      <c r="N22" s="5"/>
      <c r="O22" s="4"/>
    </row>
    <row r="25" spans="2:15" x14ac:dyDescent="0.3">
      <c r="B25" s="2" t="s">
        <v>76</v>
      </c>
      <c r="C25" t="s">
        <v>77</v>
      </c>
    </row>
    <row r="26" spans="2:15" x14ac:dyDescent="0.3">
      <c r="B26" s="3" t="s">
        <v>1</v>
      </c>
      <c r="C26" s="4">
        <v>63</v>
      </c>
      <c r="E26" t="s">
        <v>98</v>
      </c>
    </row>
    <row r="27" spans="2:15" x14ac:dyDescent="0.3">
      <c r="B27" s="5" t="s">
        <v>18</v>
      </c>
      <c r="C27" s="4">
        <v>1</v>
      </c>
      <c r="D27" s="5" t="s">
        <v>18</v>
      </c>
      <c r="E27" s="4">
        <v>1</v>
      </c>
    </row>
    <row r="28" spans="2:15" x14ac:dyDescent="0.3">
      <c r="B28" s="5" t="s">
        <v>15</v>
      </c>
      <c r="C28" s="4">
        <v>2</v>
      </c>
      <c r="D28" s="5" t="s">
        <v>15</v>
      </c>
      <c r="E28" s="4">
        <v>2</v>
      </c>
    </row>
    <row r="29" spans="2:15" x14ac:dyDescent="0.3">
      <c r="B29" s="5" t="s">
        <v>19</v>
      </c>
      <c r="C29" s="4">
        <v>8</v>
      </c>
      <c r="D29" s="5" t="s">
        <v>19</v>
      </c>
      <c r="E29" s="4">
        <v>8</v>
      </c>
    </row>
    <row r="30" spans="2:15" x14ac:dyDescent="0.3">
      <c r="B30" s="5" t="s">
        <v>16</v>
      </c>
      <c r="C30" s="4">
        <v>1</v>
      </c>
      <c r="D30" s="5" t="s">
        <v>16</v>
      </c>
      <c r="E30" s="4">
        <v>1</v>
      </c>
    </row>
    <row r="31" spans="2:15" x14ac:dyDescent="0.3">
      <c r="B31" s="5" t="s">
        <v>20</v>
      </c>
      <c r="C31" s="4">
        <v>2</v>
      </c>
      <c r="D31" s="5" t="s">
        <v>20</v>
      </c>
      <c r="E31" s="4">
        <v>2</v>
      </c>
    </row>
    <row r="32" spans="2:15" x14ac:dyDescent="0.3">
      <c r="B32" s="5" t="s">
        <v>13</v>
      </c>
      <c r="C32" s="4">
        <v>10</v>
      </c>
      <c r="D32" s="5" t="s">
        <v>13</v>
      </c>
      <c r="E32" s="4">
        <v>10</v>
      </c>
    </row>
    <row r="33" spans="2:5" x14ac:dyDescent="0.3">
      <c r="B33" s="5" t="s">
        <v>12</v>
      </c>
      <c r="C33" s="4">
        <v>7</v>
      </c>
      <c r="D33" s="5" t="s">
        <v>12</v>
      </c>
      <c r="E33" s="4">
        <v>7</v>
      </c>
    </row>
    <row r="34" spans="2:5" x14ac:dyDescent="0.3">
      <c r="B34" s="5" t="s">
        <v>17</v>
      </c>
      <c r="C34" s="4">
        <v>2</v>
      </c>
      <c r="D34" s="5" t="s">
        <v>17</v>
      </c>
      <c r="E34" s="4">
        <v>2</v>
      </c>
    </row>
    <row r="35" spans="2:5" x14ac:dyDescent="0.3">
      <c r="B35" s="5" t="s">
        <v>14</v>
      </c>
      <c r="C35" s="4">
        <v>29</v>
      </c>
      <c r="D35" s="5" t="s">
        <v>14</v>
      </c>
      <c r="E35" s="4">
        <v>29</v>
      </c>
    </row>
    <row r="36" spans="2:5" x14ac:dyDescent="0.3">
      <c r="B36" s="5" t="s">
        <v>29</v>
      </c>
      <c r="C36" s="4">
        <v>1</v>
      </c>
      <c r="D36" s="5" t="s">
        <v>29</v>
      </c>
      <c r="E36" s="4">
        <v>1</v>
      </c>
    </row>
    <row r="37" spans="2:5" x14ac:dyDescent="0.3">
      <c r="B37" s="3" t="s">
        <v>2</v>
      </c>
      <c r="C37" s="4">
        <v>41</v>
      </c>
      <c r="E37" t="s">
        <v>99</v>
      </c>
    </row>
    <row r="38" spans="2:5" x14ac:dyDescent="0.3">
      <c r="B38" s="5" t="s">
        <v>19</v>
      </c>
      <c r="C38" s="4">
        <v>7</v>
      </c>
      <c r="D38" s="5" t="s">
        <v>19</v>
      </c>
      <c r="E38" s="4">
        <v>7</v>
      </c>
    </row>
    <row r="39" spans="2:5" x14ac:dyDescent="0.3">
      <c r="B39" s="5" t="s">
        <v>16</v>
      </c>
      <c r="C39" s="4">
        <v>6</v>
      </c>
      <c r="D39" s="5" t="s">
        <v>16</v>
      </c>
      <c r="E39" s="4">
        <v>6</v>
      </c>
    </row>
    <row r="40" spans="2:5" x14ac:dyDescent="0.3">
      <c r="B40" s="5" t="s">
        <v>12</v>
      </c>
      <c r="C40" s="4">
        <v>24</v>
      </c>
      <c r="D40" s="5" t="s">
        <v>12</v>
      </c>
      <c r="E40" s="4">
        <v>24</v>
      </c>
    </row>
    <row r="41" spans="2:5" x14ac:dyDescent="0.3">
      <c r="B41" s="5" t="s">
        <v>17</v>
      </c>
      <c r="C41" s="4">
        <v>1</v>
      </c>
      <c r="D41" s="5" t="s">
        <v>17</v>
      </c>
      <c r="E41" s="4">
        <v>1</v>
      </c>
    </row>
    <row r="42" spans="2:5" x14ac:dyDescent="0.3">
      <c r="B42" s="5" t="s">
        <v>29</v>
      </c>
      <c r="C42" s="4">
        <v>3</v>
      </c>
      <c r="D42" s="5" t="s">
        <v>29</v>
      </c>
      <c r="E42" s="4">
        <v>3</v>
      </c>
    </row>
    <row r="43" spans="2:5" x14ac:dyDescent="0.3">
      <c r="B43" s="3" t="s">
        <v>75</v>
      </c>
      <c r="C43" s="4">
        <v>104</v>
      </c>
    </row>
    <row r="44" spans="2:5" x14ac:dyDescent="0.3">
      <c r="B44" s="3"/>
      <c r="C44" s="4"/>
    </row>
    <row r="45" spans="2:5" x14ac:dyDescent="0.3">
      <c r="B45" s="3"/>
      <c r="C45" s="4"/>
    </row>
    <row r="46" spans="2:5" x14ac:dyDescent="0.3">
      <c r="B46" s="3"/>
      <c r="C46" s="4"/>
    </row>
    <row r="47" spans="2:5" x14ac:dyDescent="0.3">
      <c r="B47" s="3"/>
      <c r="C47" s="4"/>
    </row>
    <row r="48" spans="2:5" x14ac:dyDescent="0.3">
      <c r="B48" s="3"/>
      <c r="C48" s="4"/>
    </row>
    <row r="50" spans="2:7" x14ac:dyDescent="0.3">
      <c r="B50" s="3"/>
      <c r="C50" s="4"/>
    </row>
    <row r="53" spans="2:7" x14ac:dyDescent="0.3">
      <c r="B53" s="2" t="s">
        <v>76</v>
      </c>
      <c r="C53" t="s">
        <v>77</v>
      </c>
      <c r="E53" t="s">
        <v>101</v>
      </c>
      <c r="F53" t="s">
        <v>102</v>
      </c>
      <c r="G53" t="s">
        <v>103</v>
      </c>
    </row>
    <row r="54" spans="2:7" x14ac:dyDescent="0.3">
      <c r="B54" s="3" t="s">
        <v>1</v>
      </c>
      <c r="C54" s="4">
        <v>63</v>
      </c>
      <c r="D54" t="s">
        <v>100</v>
      </c>
      <c r="E54">
        <f>F54+G54</f>
        <v>24</v>
      </c>
      <c r="F54">
        <f>GETPIVOTDATA("Date",$B$53,"Appointment vs test","Test","Illness Related To","hypermobile Ehlers-Danlos Syndrome")</f>
        <v>7</v>
      </c>
      <c r="G54">
        <f>GETPIVOTDATA("Date",$B$53,"Appointment vs test","Appointment","Illness Related To","hypermobile Ehlers-Danlos Syndrome")</f>
        <v>17</v>
      </c>
    </row>
    <row r="55" spans="2:7" x14ac:dyDescent="0.3">
      <c r="B55" s="5" t="s">
        <v>24</v>
      </c>
      <c r="C55" s="4">
        <v>43</v>
      </c>
      <c r="D55" t="s">
        <v>24</v>
      </c>
      <c r="E55">
        <f t="shared" ref="E55:E57" si="0">F55+G55</f>
        <v>61</v>
      </c>
      <c r="F55">
        <f>GETPIVOTDATA("Date",$B$53,"Appointment vs test","Test","Illness Related To","Endometriosis")</f>
        <v>18</v>
      </c>
      <c r="G55">
        <f>GETPIVOTDATA("Date",$B$53,"Appointment vs test","Appointment","Illness Related To","Endometriosis")</f>
        <v>43</v>
      </c>
    </row>
    <row r="56" spans="2:7" x14ac:dyDescent="0.3">
      <c r="B56" s="5" t="s">
        <v>23</v>
      </c>
      <c r="C56" s="4">
        <v>17</v>
      </c>
      <c r="D56" t="s">
        <v>25</v>
      </c>
      <c r="E56">
        <f t="shared" si="0"/>
        <v>1</v>
      </c>
      <c r="F56">
        <v>0</v>
      </c>
      <c r="G56">
        <f>GETPIVOTDATA("Date",$B$53,"Appointment vs test","Appointment","Illness Related To","Postural Orthostatic Tachycardia Syndrome")</f>
        <v>1</v>
      </c>
    </row>
    <row r="57" spans="2:7" x14ac:dyDescent="0.3">
      <c r="B57" s="5" t="s">
        <v>26</v>
      </c>
      <c r="C57" s="4">
        <v>2</v>
      </c>
      <c r="D57" t="s">
        <v>26</v>
      </c>
      <c r="E57">
        <f t="shared" si="0"/>
        <v>18</v>
      </c>
      <c r="F57">
        <f>GETPIVOTDATA("Date",$B$53,"Appointment vs test","Test","Illness Related To","Other Illness")</f>
        <v>16</v>
      </c>
      <c r="G57">
        <f>GETPIVOTDATA("Date",$B$53,"Appointment vs test","Appointment","Illness Related To","Other Illness")</f>
        <v>2</v>
      </c>
    </row>
    <row r="58" spans="2:7" x14ac:dyDescent="0.3">
      <c r="B58" s="5" t="s">
        <v>25</v>
      </c>
      <c r="C58" s="4">
        <v>1</v>
      </c>
    </row>
    <row r="59" spans="2:7" x14ac:dyDescent="0.3">
      <c r="B59" s="3" t="s">
        <v>2</v>
      </c>
      <c r="C59" s="4">
        <v>41</v>
      </c>
    </row>
    <row r="60" spans="2:7" x14ac:dyDescent="0.3">
      <c r="B60" s="5" t="s">
        <v>24</v>
      </c>
      <c r="C60" s="4">
        <v>18</v>
      </c>
    </row>
    <row r="61" spans="2:7" x14ac:dyDescent="0.3">
      <c r="B61" s="5" t="s">
        <v>23</v>
      </c>
      <c r="C61" s="4">
        <v>7</v>
      </c>
    </row>
    <row r="62" spans="2:7" x14ac:dyDescent="0.3">
      <c r="B62" s="5" t="s">
        <v>26</v>
      </c>
      <c r="C62" s="4">
        <v>16</v>
      </c>
    </row>
    <row r="63" spans="2:7" x14ac:dyDescent="0.3">
      <c r="B63" s="3" t="s">
        <v>75</v>
      </c>
      <c r="C63" s="4">
        <v>104</v>
      </c>
    </row>
    <row r="67" spans="2:10" x14ac:dyDescent="0.3">
      <c r="B67" s="2" t="s">
        <v>76</v>
      </c>
      <c r="C67" t="s">
        <v>77</v>
      </c>
      <c r="F67" s="2" t="s">
        <v>76</v>
      </c>
      <c r="G67" t="s">
        <v>77</v>
      </c>
      <c r="J67" t="s">
        <v>93</v>
      </c>
    </row>
    <row r="68" spans="2:10" x14ac:dyDescent="0.3">
      <c r="B68" s="3" t="s">
        <v>78</v>
      </c>
      <c r="C68" s="4">
        <v>5</v>
      </c>
      <c r="F68" s="3" t="s">
        <v>83</v>
      </c>
      <c r="G68" s="4">
        <v>11</v>
      </c>
      <c r="I68" t="s">
        <v>89</v>
      </c>
      <c r="J68">
        <f>GETPIVOTDATA("Date",$B$67)</f>
        <v>9</v>
      </c>
    </row>
    <row r="69" spans="2:10" x14ac:dyDescent="0.3">
      <c r="B69" s="3" t="s">
        <v>79</v>
      </c>
      <c r="C69" s="4">
        <v>4</v>
      </c>
      <c r="F69" s="3" t="s">
        <v>84</v>
      </c>
      <c r="G69" s="4">
        <v>9</v>
      </c>
      <c r="I69" t="s">
        <v>90</v>
      </c>
      <c r="J69">
        <f>GETPIVOTDATA("Date",$B$73)</f>
        <v>23</v>
      </c>
    </row>
    <row r="70" spans="2:10" x14ac:dyDescent="0.3">
      <c r="B70" s="3" t="s">
        <v>75</v>
      </c>
      <c r="C70" s="4">
        <v>9</v>
      </c>
      <c r="F70" s="3" t="s">
        <v>85</v>
      </c>
      <c r="G70" s="4">
        <v>12</v>
      </c>
      <c r="I70" t="s">
        <v>91</v>
      </c>
      <c r="J70">
        <f>GETPIVOTDATA("Date",$F$67)</f>
        <v>32</v>
      </c>
    </row>
    <row r="71" spans="2:10" x14ac:dyDescent="0.3">
      <c r="F71" s="3" t="s">
        <v>75</v>
      </c>
      <c r="G71" s="4">
        <v>32</v>
      </c>
      <c r="I71" t="s">
        <v>92</v>
      </c>
      <c r="J71">
        <f>GETPIVOTDATA("Date",$F$74)</f>
        <v>40</v>
      </c>
    </row>
    <row r="73" spans="2:10" x14ac:dyDescent="0.3">
      <c r="B73" s="2" t="s">
        <v>76</v>
      </c>
      <c r="C73" t="s">
        <v>77</v>
      </c>
    </row>
    <row r="74" spans="2:10" x14ac:dyDescent="0.3">
      <c r="B74" s="3" t="s">
        <v>80</v>
      </c>
      <c r="C74" s="4">
        <v>7</v>
      </c>
      <c r="F74" s="2" t="s">
        <v>76</v>
      </c>
      <c r="G74" t="s">
        <v>77</v>
      </c>
    </row>
    <row r="75" spans="2:10" x14ac:dyDescent="0.3">
      <c r="B75" s="3" t="s">
        <v>81</v>
      </c>
      <c r="C75" s="4">
        <v>4</v>
      </c>
      <c r="F75" s="3" t="s">
        <v>86</v>
      </c>
      <c r="G75" s="4">
        <v>18</v>
      </c>
    </row>
    <row r="76" spans="2:10" x14ac:dyDescent="0.3">
      <c r="B76" s="3" t="s">
        <v>82</v>
      </c>
      <c r="C76" s="4">
        <v>12</v>
      </c>
      <c r="F76" s="3" t="s">
        <v>87</v>
      </c>
      <c r="G76" s="4">
        <v>9</v>
      </c>
    </row>
    <row r="77" spans="2:10" x14ac:dyDescent="0.3">
      <c r="B77" s="3" t="s">
        <v>75</v>
      </c>
      <c r="C77" s="4">
        <v>23</v>
      </c>
      <c r="F77" s="3" t="s">
        <v>88</v>
      </c>
      <c r="G77" s="4">
        <v>13</v>
      </c>
    </row>
    <row r="78" spans="2:10" x14ac:dyDescent="0.3">
      <c r="F78" s="3" t="s">
        <v>75</v>
      </c>
      <c r="G78" s="4">
        <v>40</v>
      </c>
    </row>
  </sheetData>
  <pageMargins left="0.7" right="0.7" top="0.75" bottom="0.75" header="0.3" footer="0.3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0103F-2B26-47CB-B9AC-4A0D968EC56F}">
  <dimension ref="A1:A27"/>
  <sheetViews>
    <sheetView topLeftCell="A7" workbookViewId="0">
      <selection activeCell="A19" sqref="A19"/>
    </sheetView>
  </sheetViews>
  <sheetFormatPr defaultRowHeight="14.4" x14ac:dyDescent="0.3"/>
  <cols>
    <col min="1" max="1" width="20.88671875" customWidth="1"/>
  </cols>
  <sheetData>
    <row r="1" spans="1:1" x14ac:dyDescent="0.3">
      <c r="A1" t="s">
        <v>2</v>
      </c>
    </row>
    <row r="2" spans="1:1" x14ac:dyDescent="0.3">
      <c r="A2" t="s">
        <v>1</v>
      </c>
    </row>
    <row r="4" spans="1:1" x14ac:dyDescent="0.3">
      <c r="A4" t="s">
        <v>5</v>
      </c>
    </row>
    <row r="5" spans="1:1" x14ac:dyDescent="0.3">
      <c r="A5" t="s">
        <v>6</v>
      </c>
    </row>
    <row r="6" spans="1:1" x14ac:dyDescent="0.3">
      <c r="A6" t="s">
        <v>7</v>
      </c>
    </row>
    <row r="7" spans="1:1" x14ac:dyDescent="0.3">
      <c r="A7" t="s">
        <v>8</v>
      </c>
    </row>
    <row r="8" spans="1:1" x14ac:dyDescent="0.3">
      <c r="A8" t="s">
        <v>9</v>
      </c>
    </row>
    <row r="9" spans="1:1" x14ac:dyDescent="0.3">
      <c r="A9" t="s">
        <v>10</v>
      </c>
    </row>
    <row r="10" spans="1:1" x14ac:dyDescent="0.3">
      <c r="A10" t="s">
        <v>21</v>
      </c>
    </row>
    <row r="11" spans="1:1" x14ac:dyDescent="0.3">
      <c r="A11" t="s">
        <v>35</v>
      </c>
    </row>
    <row r="13" spans="1:1" x14ac:dyDescent="0.3">
      <c r="A13" t="s">
        <v>12</v>
      </c>
    </row>
    <row r="14" spans="1:1" x14ac:dyDescent="0.3">
      <c r="A14" t="s">
        <v>13</v>
      </c>
    </row>
    <row r="15" spans="1:1" x14ac:dyDescent="0.3">
      <c r="A15" t="s">
        <v>14</v>
      </c>
    </row>
    <row r="16" spans="1:1" x14ac:dyDescent="0.3">
      <c r="A16" t="s">
        <v>15</v>
      </c>
    </row>
    <row r="17" spans="1:1" x14ac:dyDescent="0.3">
      <c r="A17" t="s">
        <v>16</v>
      </c>
    </row>
    <row r="18" spans="1:1" x14ac:dyDescent="0.3">
      <c r="A18" t="s">
        <v>17</v>
      </c>
    </row>
    <row r="19" spans="1:1" x14ac:dyDescent="0.3">
      <c r="A19" t="s">
        <v>18</v>
      </c>
    </row>
    <row r="20" spans="1:1" x14ac:dyDescent="0.3">
      <c r="A20" t="s">
        <v>19</v>
      </c>
    </row>
    <row r="21" spans="1:1" x14ac:dyDescent="0.3">
      <c r="A21" t="s">
        <v>20</v>
      </c>
    </row>
    <row r="22" spans="1:1" x14ac:dyDescent="0.3">
      <c r="A22" t="s">
        <v>29</v>
      </c>
    </row>
    <row r="24" spans="1:1" x14ac:dyDescent="0.3">
      <c r="A24" t="s">
        <v>23</v>
      </c>
    </row>
    <row r="25" spans="1:1" x14ac:dyDescent="0.3">
      <c r="A25" t="s">
        <v>24</v>
      </c>
    </row>
    <row r="26" spans="1:1" x14ac:dyDescent="0.3">
      <c r="A26" t="s">
        <v>25</v>
      </c>
    </row>
    <row r="27" spans="1:1" x14ac:dyDescent="0.3">
      <c r="A27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Infographics</vt:lpstr>
      <vt:lpstr>Data 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Gill</dc:creator>
  <cp:lastModifiedBy>Grace Gill</cp:lastModifiedBy>
  <dcterms:created xsi:type="dcterms:W3CDTF">2019-12-22T20:13:40Z</dcterms:created>
  <dcterms:modified xsi:type="dcterms:W3CDTF">2019-12-29T00:56:30Z</dcterms:modified>
</cp:coreProperties>
</file>